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85" activeTab="6"/>
  </bookViews>
  <sheets>
    <sheet name="Entry Form" sheetId="1" r:id="rId1"/>
    <sheet name="S4A" sheetId="2" r:id="rId2"/>
    <sheet name="S6A" sheetId="3" r:id="rId3"/>
    <sheet name="S7" sheetId="4" r:id="rId4"/>
    <sheet name="S8EP" sheetId="5" r:id="rId5"/>
    <sheet name="S8EP GRUP" sheetId="6" r:id="rId6"/>
    <sheet name="S9A" sheetId="7" r:id="rId7"/>
  </sheets>
  <definedNames/>
  <calcPr fullCalcOnLoad="1"/>
</workbook>
</file>

<file path=xl/sharedStrings.xml><?xml version="1.0" encoding="utf-8"?>
<sst xmlns="http://schemas.openxmlformats.org/spreadsheetml/2006/main" count="858" uniqueCount="164">
  <si>
    <t xml:space="preserve">FAI SPACE MODELS COMPETITION WORLD CUP </t>
  </si>
  <si>
    <t>ENTRY FORM</t>
  </si>
  <si>
    <t>Contest No.</t>
  </si>
  <si>
    <t>Name</t>
  </si>
  <si>
    <t>Country &amp; Club</t>
  </si>
  <si>
    <t>FAI License</t>
  </si>
  <si>
    <t>S4A</t>
  </si>
  <si>
    <t>S6A</t>
  </si>
  <si>
    <t>S7</t>
  </si>
  <si>
    <t>S8E/P</t>
  </si>
  <si>
    <t>S9A</t>
  </si>
  <si>
    <t>X</t>
  </si>
  <si>
    <t>Class: S4A</t>
  </si>
  <si>
    <t>Place</t>
  </si>
  <si>
    <t>Competitor Name</t>
  </si>
  <si>
    <t>Country</t>
  </si>
  <si>
    <t>FAI Licence</t>
  </si>
  <si>
    <t>Flight I</t>
  </si>
  <si>
    <t>II Flight</t>
  </si>
  <si>
    <t>III Flight</t>
  </si>
  <si>
    <t xml:space="preserve">Total </t>
  </si>
  <si>
    <t>W.C. Points</t>
  </si>
  <si>
    <t>Class: S6A</t>
  </si>
  <si>
    <t xml:space="preserve">Place </t>
  </si>
  <si>
    <t>I Flight</t>
  </si>
  <si>
    <t>Class: S7</t>
  </si>
  <si>
    <t>Static Points</t>
  </si>
  <si>
    <t>Best flight</t>
  </si>
  <si>
    <t>Class: S8E/P</t>
  </si>
  <si>
    <t>Final</t>
  </si>
  <si>
    <t>Class: S9A</t>
  </si>
  <si>
    <t>ROU 2050</t>
  </si>
  <si>
    <t>ROU 08</t>
  </si>
  <si>
    <t>ROU - CS CHIMIA BUZAU</t>
  </si>
  <si>
    <t>ROU - CSM BUZAU</t>
  </si>
  <si>
    <t>SRB - ZEMUN</t>
  </si>
  <si>
    <t>SRB S 044</t>
  </si>
  <si>
    <t>ROU 2411</t>
  </si>
  <si>
    <t xml:space="preserve">                                  NECULAI MAXIM, Romania</t>
  </si>
  <si>
    <t xml:space="preserve">                                 NECULAI MAXIM, Romania</t>
  </si>
  <si>
    <t>ROU - AEROSTAR BACAU</t>
  </si>
  <si>
    <t>ROU 1001</t>
  </si>
  <si>
    <t>Nr. Crt.</t>
  </si>
  <si>
    <t>Fly - of</t>
  </si>
  <si>
    <t>Nr.Crt</t>
  </si>
  <si>
    <t>Nr.Crt.</t>
  </si>
  <si>
    <t>JOSIPOVIC Zivan</t>
  </si>
  <si>
    <t>I ROUND</t>
  </si>
  <si>
    <t>First Group</t>
  </si>
  <si>
    <t>Landing</t>
  </si>
  <si>
    <t>Group Points</t>
  </si>
  <si>
    <t>Second Group</t>
  </si>
  <si>
    <t>II ROUND</t>
  </si>
  <si>
    <t>III ROUND</t>
  </si>
  <si>
    <t>Final Flight</t>
  </si>
  <si>
    <t>POLTAVETS Gennady</t>
  </si>
  <si>
    <t>RUS 0951</t>
  </si>
  <si>
    <t>RUSSIA</t>
  </si>
  <si>
    <t>PRICOP Victor</t>
  </si>
  <si>
    <t>BULGARIA</t>
  </si>
  <si>
    <t>BG 00360</t>
  </si>
  <si>
    <t>NICA Alexandru</t>
  </si>
  <si>
    <t>ROU 2421</t>
  </si>
  <si>
    <t>CONSTANTINESCU Gica</t>
  </si>
  <si>
    <t>MEREUTA Valentina</t>
  </si>
  <si>
    <t>RADU Nicolae</t>
  </si>
  <si>
    <t xml:space="preserve">                    DRAGOS OTELEA, Romania</t>
  </si>
  <si>
    <t xml:space="preserve">                 NECULAI MAXIM, Romania</t>
  </si>
  <si>
    <t xml:space="preserve">STOYANOV Toshko Dragov </t>
  </si>
  <si>
    <t>SERCAIANU Florica</t>
  </si>
  <si>
    <t>ROU 2396</t>
  </si>
  <si>
    <t>NICA Gabriel</t>
  </si>
  <si>
    <t>Members: RUMIANA LEKOVA, Bulgaria</t>
  </si>
  <si>
    <t>CONSTANTIN Radu</t>
  </si>
  <si>
    <t>OTELEA Dragos</t>
  </si>
  <si>
    <t>ROU - CS VOINTA BUZAU</t>
  </si>
  <si>
    <t>ROU 2400</t>
  </si>
  <si>
    <t>NICA Ovidiu</t>
  </si>
  <si>
    <t>MIHALCEA Radu</t>
  </si>
  <si>
    <t>ROU 2003</t>
  </si>
  <si>
    <t>LIMBUTU Calin</t>
  </si>
  <si>
    <t>ROU 2046</t>
  </si>
  <si>
    <t>LEKOV Boris</t>
  </si>
  <si>
    <t>BG 00429</t>
  </si>
  <si>
    <t>YORDANOV Plamen</t>
  </si>
  <si>
    <t>STANCEVIC Miroslav</t>
  </si>
  <si>
    <t>SRB S 003</t>
  </si>
  <si>
    <t>SRB - AK PEGAZ</t>
  </si>
  <si>
    <t>ROU 2426</t>
  </si>
  <si>
    <t>ROU 2425</t>
  </si>
  <si>
    <t xml:space="preserve">                 Members   RUMIANA LEKOVA, Bulgaria</t>
  </si>
  <si>
    <t>”BUZAU CUP 2010” MAY 21 TO 23, 2010</t>
  </si>
  <si>
    <t xml:space="preserve">                 Members: RUMIANA LEKOVA, Bulgaria</t>
  </si>
  <si>
    <t xml:space="preserve">                 Members  RUMIANA LEKOVA, Bulgaria</t>
  </si>
  <si>
    <t>ROU 2020</t>
  </si>
  <si>
    <t>PAMPARAU Andrei</t>
  </si>
  <si>
    <t>PAMPARAU Marcel</t>
  </si>
  <si>
    <t>PRICOP Mihai Victor</t>
  </si>
  <si>
    <t xml:space="preserve">                                 ”BUZAU CUP 2011” MAY 27 TO 29, 2011                                    </t>
  </si>
  <si>
    <t>MANOLACHE Daniel</t>
  </si>
  <si>
    <t>ROU 2427</t>
  </si>
  <si>
    <t>”BUZAU CUP 2011” MAY 27 TO 29, 2011</t>
  </si>
  <si>
    <t>CATARGIU Ioan</t>
  </si>
  <si>
    <t>ROU 222</t>
  </si>
  <si>
    <t>ROU - CSTA SUCEAVA</t>
  </si>
  <si>
    <t>TORODOC Dorin</t>
  </si>
  <si>
    <t>TORODOC Alexandru</t>
  </si>
  <si>
    <t>DRANCA Sorin</t>
  </si>
  <si>
    <t>ROU 0012</t>
  </si>
  <si>
    <t>ROU 0017</t>
  </si>
  <si>
    <t>ROU 208</t>
  </si>
  <si>
    <t>PASCU Andrei</t>
  </si>
  <si>
    <t>KRAUSE Marian</t>
  </si>
  <si>
    <t>JIPA Vlad</t>
  </si>
  <si>
    <t>ROU - AEROCLUB H. COANDA PITESTI</t>
  </si>
  <si>
    <t>ROU 237</t>
  </si>
  <si>
    <t>ROU 238</t>
  </si>
  <si>
    <t>ROU 236</t>
  </si>
  <si>
    <t>ROU 213</t>
  </si>
  <si>
    <t>ROU 138</t>
  </si>
  <si>
    <t>ROU - PALATUL COPIILOR BUZAU</t>
  </si>
  <si>
    <t>ANTONESCU Mihai</t>
  </si>
  <si>
    <t>ROU 2028</t>
  </si>
  <si>
    <t>CONSTANTINESCU Andi</t>
  </si>
  <si>
    <t>ROU 24</t>
  </si>
  <si>
    <t>NECULA Stefan</t>
  </si>
  <si>
    <t>ROU 25</t>
  </si>
  <si>
    <t>STANEV Toni</t>
  </si>
  <si>
    <t>BG 00702</t>
  </si>
  <si>
    <t>BG 00428</t>
  </si>
  <si>
    <t>TODOROV Angel</t>
  </si>
  <si>
    <t>VALCHEV Valentin</t>
  </si>
  <si>
    <t>BG 00165</t>
  </si>
  <si>
    <t>CIPCIC Vladimir</t>
  </si>
  <si>
    <t>SRB S 049</t>
  </si>
  <si>
    <t>SRB AK KIKINDA</t>
  </si>
  <si>
    <t>KRCEDINAC Branislav</t>
  </si>
  <si>
    <t>SRB S 209</t>
  </si>
  <si>
    <t>SRB AK MITROVICA</t>
  </si>
  <si>
    <t>KATANIC Zoran</t>
  </si>
  <si>
    <t>SRB S 009</t>
  </si>
  <si>
    <t>SRB S 008</t>
  </si>
  <si>
    <t>PETROVIC Mihailo</t>
  </si>
  <si>
    <t>SRB S 667</t>
  </si>
  <si>
    <t>SBR AK ZEMUN</t>
  </si>
  <si>
    <t>BG 00579</t>
  </si>
  <si>
    <t xml:space="preserve"> FAI Jury : President ION GUZU, Romania</t>
  </si>
  <si>
    <t>CONTEST DIRECTOR : LUCIAN SERCAIANU, Romania</t>
  </si>
  <si>
    <t>S.R.O. : IONUT BRINZA, Romania</t>
  </si>
  <si>
    <t>FAY Jury : President ION GUZU, Romania</t>
  </si>
  <si>
    <t>S 7 Judges:  DAN POPA, Romania - chief judge</t>
  </si>
  <si>
    <t>17-26</t>
  </si>
  <si>
    <t>KATANIC RadojIca</t>
  </si>
  <si>
    <t xml:space="preserve"> FAI Jury : President  ION GUZU, Romania</t>
  </si>
  <si>
    <t>30-32</t>
  </si>
  <si>
    <t>”BUZAU CUP 2011 MAY 27 TO 29,  2011</t>
  </si>
  <si>
    <t xml:space="preserve">          </t>
  </si>
  <si>
    <t xml:space="preserve">                 Members   RUMIANA KEKOVA, Bulgaria</t>
  </si>
  <si>
    <t xml:space="preserve">                    GABRIEL CONSTANTINESCU, Romania</t>
  </si>
  <si>
    <t xml:space="preserve"> FAI Jury : President   ION GUZU Romania</t>
  </si>
  <si>
    <t>GABRIEL CONSTANTINESCU, Romania</t>
  </si>
  <si>
    <t>CE</t>
  </si>
  <si>
    <t>15 -17</t>
  </si>
  <si>
    <t>15 - 17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</si>
</sst>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</numFmts>
  <fonts count="44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1" fontId="0" fillId="0" borderId="0" xfId="0" applyAlignment="1">
      <alignment/>
    </xf>
    <xf numFmtId="1" fontId="1" fillId="0" borderId="0" xfId="0" applyFont="1" applyAlignment="1">
      <alignment horizontal="center"/>
    </xf>
    <xf numFmtId="1" fontId="2" fillId="0" borderId="0" xfId="0" applyFont="1" applyAlignment="1">
      <alignment horizontal="left"/>
    </xf>
    <xf numFmtId="1" fontId="0" fillId="0" borderId="0" xfId="0" applyAlignment="1">
      <alignment horizontal="left"/>
    </xf>
    <xf numFmtId="1" fontId="3" fillId="0" borderId="0" xfId="0" applyFont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10" xfId="0" applyFont="1" applyFill="1" applyBorder="1" applyAlignment="1">
      <alignment horizontal="center" vertical="top" wrapText="1"/>
    </xf>
    <xf numFmtId="1" fontId="0" fillId="0" borderId="10" xfId="0" applyBorder="1" applyAlignment="1">
      <alignment horizontal="center"/>
    </xf>
    <xf numFmtId="1" fontId="0" fillId="0" borderId="10" xfId="0" applyFont="1" applyBorder="1" applyAlignment="1">
      <alignment horizontal="center"/>
    </xf>
    <xf numFmtId="1" fontId="0" fillId="0" borderId="0" xfId="0" applyFont="1" applyAlignment="1">
      <alignment/>
    </xf>
    <xf numFmtId="1" fontId="0" fillId="0" borderId="0" xfId="0" applyFont="1" applyAlignment="1">
      <alignment horizontal="center"/>
    </xf>
    <xf numFmtId="1" fontId="4" fillId="0" borderId="0" xfId="0" applyFont="1" applyAlignment="1">
      <alignment horizontal="center" vertical="center" wrapText="1"/>
    </xf>
    <xf numFmtId="1" fontId="4" fillId="0" borderId="0" xfId="0" applyFont="1" applyBorder="1" applyAlignment="1">
      <alignment horizontal="center" vertical="center" wrapText="1"/>
    </xf>
    <xf numFmtId="1" fontId="4" fillId="0" borderId="0" xfId="0" applyFont="1" applyBorder="1" applyAlignment="1">
      <alignment vertical="center" wrapText="1"/>
    </xf>
    <xf numFmtId="1" fontId="4" fillId="0" borderId="0" xfId="0" applyFont="1" applyAlignment="1">
      <alignment/>
    </xf>
    <xf numFmtId="1" fontId="2" fillId="0" borderId="0" xfId="0" applyFont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3" fillId="0" borderId="0" xfId="0" applyFont="1" applyAlignment="1">
      <alignment horizontal="center" vertical="center" wrapText="1"/>
    </xf>
    <xf numFmtId="1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0" xfId="0" applyFont="1" applyAlignment="1">
      <alignment horizontal="center" vertical="center" wrapText="1"/>
    </xf>
    <xf numFmtId="1" fontId="4" fillId="0" borderId="0" xfId="0" applyFont="1" applyAlignment="1">
      <alignment vertical="center"/>
    </xf>
    <xf numFmtId="1" fontId="0" fillId="0" borderId="0" xfId="0" applyFont="1" applyAlignment="1">
      <alignment horizontal="center" vertical="center"/>
    </xf>
    <xf numFmtId="1" fontId="4" fillId="0" borderId="0" xfId="0" applyFont="1" applyAlignment="1">
      <alignment vertical="center" wrapText="1"/>
    </xf>
    <xf numFmtId="1" fontId="0" fillId="0" borderId="0" xfId="0" applyFont="1" applyAlignment="1">
      <alignment vertical="center" wrapText="1"/>
    </xf>
    <xf numFmtId="1" fontId="4" fillId="0" borderId="0" xfId="0" applyFont="1" applyAlignment="1">
      <alignment/>
    </xf>
    <xf numFmtId="1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" fillId="0" borderId="0" xfId="0" applyFont="1" applyFill="1" applyBorder="1" applyAlignment="1">
      <alignment horizontal="center"/>
    </xf>
    <xf numFmtId="1" fontId="0" fillId="0" borderId="0" xfId="0" applyFont="1" applyBorder="1" applyAlignment="1">
      <alignment horizontal="center" vertical="top" wrapText="1"/>
    </xf>
    <xf numFmtId="1" fontId="0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6" fillId="0" borderId="0" xfId="0" applyFont="1" applyAlignment="1">
      <alignment/>
    </xf>
    <xf numFmtId="1" fontId="0" fillId="0" borderId="0" xfId="0" applyFont="1" applyAlignment="1">
      <alignment vertical="center"/>
    </xf>
    <xf numFmtId="1" fontId="0" fillId="0" borderId="10" xfId="0" applyFont="1" applyBorder="1" applyAlignment="1">
      <alignment horizontal="center"/>
    </xf>
    <xf numFmtId="1" fontId="0" fillId="0" borderId="0" xfId="0" applyFont="1" applyBorder="1" applyAlignment="1">
      <alignment/>
    </xf>
    <xf numFmtId="1" fontId="2" fillId="0" borderId="0" xfId="0" applyFont="1" applyAlignment="1">
      <alignment vertical="center" wrapText="1"/>
    </xf>
    <xf numFmtId="1" fontId="1" fillId="0" borderId="0" xfId="0" applyFont="1" applyAlignment="1">
      <alignment vertical="center" wrapText="1"/>
    </xf>
    <xf numFmtId="1" fontId="4" fillId="32" borderId="10" xfId="0" applyFont="1" applyFill="1" applyBorder="1" applyAlignment="1">
      <alignment horizontal="center" vertical="top" wrapText="1"/>
    </xf>
    <xf numFmtId="1" fontId="4" fillId="32" borderId="10" xfId="0" applyFont="1" applyFill="1" applyBorder="1" applyAlignment="1">
      <alignment horizontal="center" vertical="center" wrapText="1"/>
    </xf>
    <xf numFmtId="1" fontId="4" fillId="32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9" fillId="0" borderId="0" xfId="0" applyFont="1" applyAlignment="1">
      <alignment/>
    </xf>
    <xf numFmtId="1" fontId="2" fillId="32" borderId="10" xfId="0" applyFont="1" applyFill="1" applyBorder="1" applyAlignment="1">
      <alignment/>
    </xf>
    <xf numFmtId="1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4" fillId="0" borderId="0" xfId="0" applyFont="1" applyBorder="1" applyAlignment="1">
      <alignment horizontal="center" vertical="top" wrapText="1"/>
    </xf>
    <xf numFmtId="1" fontId="0" fillId="0" borderId="0" xfId="0" applyBorder="1" applyAlignment="1">
      <alignment/>
    </xf>
    <xf numFmtId="1" fontId="0" fillId="0" borderId="10" xfId="0" applyBorder="1" applyAlignment="1">
      <alignment/>
    </xf>
    <xf numFmtId="1" fontId="0" fillId="0" borderId="0" xfId="0" applyFont="1" applyFill="1" applyBorder="1" applyAlignment="1">
      <alignment horizontal="center" vertical="top" wrapText="1"/>
    </xf>
    <xf numFmtId="1" fontId="0" fillId="0" borderId="10" xfId="0" applyFont="1" applyBorder="1" applyAlignment="1">
      <alignment/>
    </xf>
    <xf numFmtId="1" fontId="0" fillId="0" borderId="10" xfId="0" applyFont="1" applyBorder="1" applyAlignment="1">
      <alignment horizontal="center"/>
    </xf>
    <xf numFmtId="1" fontId="0" fillId="0" borderId="11" xfId="0" applyFont="1" applyBorder="1" applyAlignment="1">
      <alignment horizontal="center" vertical="top" wrapText="1"/>
    </xf>
    <xf numFmtId="1" fontId="0" fillId="0" borderId="12" xfId="0" applyFont="1" applyBorder="1" applyAlignment="1">
      <alignment horizontal="center" vertical="top" wrapText="1"/>
    </xf>
    <xf numFmtId="1" fontId="0" fillId="0" borderId="12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12" xfId="0" applyFont="1" applyBorder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0" xfId="0" applyFont="1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11" xfId="0" applyFont="1" applyBorder="1" applyAlignment="1">
      <alignment horizontal="center"/>
    </xf>
    <xf numFmtId="1" fontId="4" fillId="0" borderId="0" xfId="0" applyFont="1" applyBorder="1" applyAlignment="1">
      <alignment horizontal="left" vertical="center" wrapText="1"/>
    </xf>
    <xf numFmtId="1" fontId="4" fillId="0" borderId="0" xfId="0" applyFont="1" applyAlignment="1">
      <alignment horizontal="left"/>
    </xf>
    <xf numFmtId="1" fontId="4" fillId="0" borderId="0" xfId="0" applyFont="1" applyAlignment="1">
      <alignment horizontal="center"/>
    </xf>
    <xf numFmtId="1" fontId="1" fillId="0" borderId="0" xfId="0" applyFont="1" applyAlignment="1">
      <alignment horizontal="center"/>
    </xf>
    <xf numFmtId="1" fontId="2" fillId="0" borderId="0" xfId="0" applyFont="1" applyAlignment="1">
      <alignment horizontal="center"/>
    </xf>
    <xf numFmtId="1" fontId="4" fillId="0" borderId="0" xfId="0" applyFont="1" applyAlignment="1">
      <alignment horizontal="left" vertical="center"/>
    </xf>
    <xf numFmtId="1" fontId="4" fillId="0" borderId="0" xfId="0" applyFont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zoomScalePageLayoutView="0" workbookViewId="0" topLeftCell="A1">
      <selection activeCell="L37" sqref="L37"/>
    </sheetView>
  </sheetViews>
  <sheetFormatPr defaultColWidth="9.140625" defaultRowHeight="12.75"/>
  <cols>
    <col min="1" max="1" width="11.28125" style="0" bestFit="1" customWidth="1"/>
    <col min="2" max="2" width="27.8515625" style="0" bestFit="1" customWidth="1"/>
    <col min="3" max="3" width="15.00390625" style="0" customWidth="1"/>
    <col min="4" max="4" width="35.8515625" style="0" bestFit="1" customWidth="1"/>
    <col min="5" max="6" width="4.57421875" style="0" bestFit="1" customWidth="1"/>
    <col min="7" max="7" width="4.00390625" style="0" customWidth="1"/>
    <col min="8" max="8" width="6.28125" style="0" bestFit="1" customWidth="1"/>
    <col min="9" max="9" width="4.57421875" style="0" bestFit="1" customWidth="1"/>
  </cols>
  <sheetData>
    <row r="1" spans="1:9" ht="2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0.25">
      <c r="A2" s="70" t="s">
        <v>98</v>
      </c>
      <c r="B2" s="70"/>
      <c r="C2" s="70"/>
      <c r="D2" s="70"/>
      <c r="E2" s="70"/>
      <c r="F2" s="70"/>
      <c r="G2" s="70"/>
      <c r="H2" s="70"/>
      <c r="I2" s="70"/>
    </row>
    <row r="3" ht="20.25">
      <c r="A3" s="1"/>
    </row>
    <row r="4" ht="18.75">
      <c r="A4" s="2"/>
    </row>
    <row r="5" ht="12.75">
      <c r="A5" s="3"/>
    </row>
    <row r="6" spans="1:9" ht="18.75">
      <c r="A6" s="71" t="s">
        <v>1</v>
      </c>
      <c r="B6" s="71"/>
      <c r="C6" s="71"/>
      <c r="D6" s="71"/>
      <c r="E6" s="71"/>
      <c r="F6" s="71"/>
      <c r="G6" s="71"/>
      <c r="H6" s="71"/>
      <c r="I6" s="71"/>
    </row>
    <row r="7" ht="18.75">
      <c r="A7" s="4"/>
    </row>
    <row r="8" spans="1:9" ht="12.75">
      <c r="A8" s="41" t="s">
        <v>2</v>
      </c>
      <c r="B8" s="41" t="s">
        <v>3</v>
      </c>
      <c r="C8" s="41" t="s">
        <v>5</v>
      </c>
      <c r="D8" s="41" t="s">
        <v>4</v>
      </c>
      <c r="E8" s="41" t="s">
        <v>6</v>
      </c>
      <c r="F8" s="41" t="s">
        <v>7</v>
      </c>
      <c r="G8" s="41" t="s">
        <v>8</v>
      </c>
      <c r="H8" s="41" t="s">
        <v>9</v>
      </c>
      <c r="I8" s="41" t="s">
        <v>10</v>
      </c>
    </row>
    <row r="9" spans="1:9" ht="12.75">
      <c r="A9" s="5">
        <v>1</v>
      </c>
      <c r="B9" s="6" t="s">
        <v>61</v>
      </c>
      <c r="C9" s="8" t="s">
        <v>62</v>
      </c>
      <c r="D9" s="5" t="s">
        <v>34</v>
      </c>
      <c r="E9" s="5" t="s">
        <v>11</v>
      </c>
      <c r="F9" s="5" t="s">
        <v>11</v>
      </c>
      <c r="G9" s="5" t="s">
        <v>11</v>
      </c>
      <c r="H9" s="5" t="s">
        <v>11</v>
      </c>
      <c r="I9" s="5" t="s">
        <v>11</v>
      </c>
    </row>
    <row r="10" spans="1:9" ht="12.75">
      <c r="A10" s="5">
        <v>2</v>
      </c>
      <c r="B10" s="5" t="s">
        <v>69</v>
      </c>
      <c r="C10" s="5" t="s">
        <v>70</v>
      </c>
      <c r="D10" s="5" t="s">
        <v>34</v>
      </c>
      <c r="E10" s="5" t="s">
        <v>11</v>
      </c>
      <c r="F10" s="5" t="s">
        <v>11</v>
      </c>
      <c r="G10" s="5" t="s">
        <v>11</v>
      </c>
      <c r="H10" s="5"/>
      <c r="I10" s="5"/>
    </row>
    <row r="11" spans="1:9" ht="12.75">
      <c r="A11" s="5">
        <v>3</v>
      </c>
      <c r="B11" s="8" t="s">
        <v>71</v>
      </c>
      <c r="C11" s="8" t="s">
        <v>88</v>
      </c>
      <c r="D11" s="5" t="s">
        <v>34</v>
      </c>
      <c r="E11" s="5" t="s">
        <v>11</v>
      </c>
      <c r="F11" s="5" t="s">
        <v>11</v>
      </c>
      <c r="G11" s="5"/>
      <c r="H11" s="5"/>
      <c r="I11" s="5" t="s">
        <v>11</v>
      </c>
    </row>
    <row r="12" spans="1:9" ht="12.75">
      <c r="A12" s="5">
        <v>4</v>
      </c>
      <c r="B12" s="5" t="s">
        <v>74</v>
      </c>
      <c r="C12" s="8" t="s">
        <v>76</v>
      </c>
      <c r="D12" s="5" t="s">
        <v>34</v>
      </c>
      <c r="E12" s="5"/>
      <c r="F12" s="5"/>
      <c r="G12" s="5"/>
      <c r="H12" s="5"/>
      <c r="I12" s="5" t="s">
        <v>11</v>
      </c>
    </row>
    <row r="13" spans="1:9" ht="12.75">
      <c r="A13" s="5">
        <v>5</v>
      </c>
      <c r="B13" s="6" t="s">
        <v>73</v>
      </c>
      <c r="C13" s="6" t="s">
        <v>89</v>
      </c>
      <c r="D13" s="5" t="s">
        <v>34</v>
      </c>
      <c r="E13" s="5" t="s">
        <v>11</v>
      </c>
      <c r="F13" s="5" t="s">
        <v>11</v>
      </c>
      <c r="G13" s="5"/>
      <c r="H13" s="5"/>
      <c r="I13" s="5" t="s">
        <v>11</v>
      </c>
    </row>
    <row r="14" spans="1:9" ht="12.75">
      <c r="A14" s="5">
        <v>6</v>
      </c>
      <c r="B14" s="7" t="s">
        <v>77</v>
      </c>
      <c r="C14" s="7" t="s">
        <v>94</v>
      </c>
      <c r="D14" s="5" t="s">
        <v>34</v>
      </c>
      <c r="E14" s="54"/>
      <c r="F14" s="7" t="s">
        <v>11</v>
      </c>
      <c r="G14" s="7" t="s">
        <v>11</v>
      </c>
      <c r="H14" s="7"/>
      <c r="I14" s="7" t="s">
        <v>11</v>
      </c>
    </row>
    <row r="15" spans="1:9" ht="12.75">
      <c r="A15" s="5">
        <v>7</v>
      </c>
      <c r="B15" s="7" t="s">
        <v>99</v>
      </c>
      <c r="C15" s="7" t="s">
        <v>100</v>
      </c>
      <c r="D15" s="5" t="s">
        <v>34</v>
      </c>
      <c r="E15" s="7" t="s">
        <v>11</v>
      </c>
      <c r="F15" s="7" t="s">
        <v>11</v>
      </c>
      <c r="G15" s="7" t="s">
        <v>11</v>
      </c>
      <c r="H15" s="7"/>
      <c r="I15" s="7" t="s">
        <v>11</v>
      </c>
    </row>
    <row r="16" spans="1:9" ht="12.75">
      <c r="A16" s="5">
        <v>8</v>
      </c>
      <c r="B16" s="7" t="s">
        <v>102</v>
      </c>
      <c r="C16" s="7" t="s">
        <v>103</v>
      </c>
      <c r="D16" s="7" t="s">
        <v>104</v>
      </c>
      <c r="E16" s="7" t="s">
        <v>11</v>
      </c>
      <c r="F16" s="7" t="s">
        <v>11</v>
      </c>
      <c r="G16" s="7"/>
      <c r="H16" s="7"/>
      <c r="I16" s="7" t="s">
        <v>11</v>
      </c>
    </row>
    <row r="17" spans="1:9" ht="12.75">
      <c r="A17" s="5">
        <v>9</v>
      </c>
      <c r="B17" s="7" t="s">
        <v>105</v>
      </c>
      <c r="C17" s="7" t="s">
        <v>108</v>
      </c>
      <c r="D17" s="7" t="s">
        <v>104</v>
      </c>
      <c r="E17" s="5" t="s">
        <v>11</v>
      </c>
      <c r="F17" s="5" t="s">
        <v>11</v>
      </c>
      <c r="G17" s="5"/>
      <c r="H17" s="5"/>
      <c r="I17" s="5" t="s">
        <v>11</v>
      </c>
    </row>
    <row r="18" spans="1:9" ht="12.75">
      <c r="A18" s="5">
        <v>10</v>
      </c>
      <c r="B18" s="7" t="s">
        <v>106</v>
      </c>
      <c r="C18" s="7" t="s">
        <v>109</v>
      </c>
      <c r="D18" s="7" t="s">
        <v>104</v>
      </c>
      <c r="E18" s="5" t="s">
        <v>11</v>
      </c>
      <c r="F18" s="5" t="s">
        <v>11</v>
      </c>
      <c r="G18" s="5"/>
      <c r="H18" s="5"/>
      <c r="I18" s="5" t="s">
        <v>11</v>
      </c>
    </row>
    <row r="19" spans="1:9" ht="12.75">
      <c r="A19" s="5">
        <v>11</v>
      </c>
      <c r="B19" s="7" t="s">
        <v>107</v>
      </c>
      <c r="C19" s="7" t="s">
        <v>110</v>
      </c>
      <c r="D19" s="7" t="s">
        <v>104</v>
      </c>
      <c r="E19" s="5" t="s">
        <v>11</v>
      </c>
      <c r="F19" s="5" t="s">
        <v>11</v>
      </c>
      <c r="G19" s="5"/>
      <c r="H19" s="5"/>
      <c r="I19" s="5" t="s">
        <v>11</v>
      </c>
    </row>
    <row r="20" spans="1:9" ht="12.75">
      <c r="A20" s="5">
        <v>12</v>
      </c>
      <c r="B20" s="5" t="s">
        <v>95</v>
      </c>
      <c r="C20" s="5" t="s">
        <v>115</v>
      </c>
      <c r="D20" s="5" t="s">
        <v>114</v>
      </c>
      <c r="E20" s="5" t="s">
        <v>11</v>
      </c>
      <c r="F20" s="5" t="s">
        <v>11</v>
      </c>
      <c r="G20" s="54"/>
      <c r="H20" s="7"/>
      <c r="I20" s="5" t="s">
        <v>11</v>
      </c>
    </row>
    <row r="21" spans="1:9" ht="12.75">
      <c r="A21" s="5">
        <v>13</v>
      </c>
      <c r="B21" s="7" t="s">
        <v>96</v>
      </c>
      <c r="C21" s="57" t="s">
        <v>116</v>
      </c>
      <c r="D21" s="5" t="s">
        <v>114</v>
      </c>
      <c r="E21" s="5" t="s">
        <v>11</v>
      </c>
      <c r="F21" s="5" t="s">
        <v>11</v>
      </c>
      <c r="G21" s="5"/>
      <c r="H21" s="5"/>
      <c r="I21" s="5" t="s">
        <v>11</v>
      </c>
    </row>
    <row r="22" spans="1:9" ht="12.75">
      <c r="A22" s="5">
        <v>14</v>
      </c>
      <c r="B22" s="5" t="s">
        <v>65</v>
      </c>
      <c r="C22" s="5" t="s">
        <v>37</v>
      </c>
      <c r="D22" s="5" t="s">
        <v>114</v>
      </c>
      <c r="E22" s="5" t="s">
        <v>11</v>
      </c>
      <c r="F22" s="5" t="s">
        <v>11</v>
      </c>
      <c r="G22" s="5" t="s">
        <v>11</v>
      </c>
      <c r="H22" s="5"/>
      <c r="I22" s="5" t="s">
        <v>11</v>
      </c>
    </row>
    <row r="23" spans="1:9" ht="12.75">
      <c r="A23" s="5">
        <v>15</v>
      </c>
      <c r="B23" s="8" t="s">
        <v>111</v>
      </c>
      <c r="C23" s="57" t="s">
        <v>117</v>
      </c>
      <c r="D23" s="5" t="s">
        <v>114</v>
      </c>
      <c r="E23" s="5" t="s">
        <v>11</v>
      </c>
      <c r="F23" s="5" t="s">
        <v>11</v>
      </c>
      <c r="G23" s="5"/>
      <c r="H23" s="5"/>
      <c r="I23" s="5" t="s">
        <v>11</v>
      </c>
    </row>
    <row r="24" spans="1:9" ht="12.75">
      <c r="A24" s="5">
        <v>16</v>
      </c>
      <c r="B24" s="5" t="s">
        <v>112</v>
      </c>
      <c r="C24" s="5" t="s">
        <v>118</v>
      </c>
      <c r="D24" s="5" t="s">
        <v>114</v>
      </c>
      <c r="E24" s="5" t="s">
        <v>11</v>
      </c>
      <c r="F24" s="5" t="s">
        <v>11</v>
      </c>
      <c r="G24" s="5"/>
      <c r="H24" s="5" t="s">
        <v>11</v>
      </c>
      <c r="I24" s="5" t="s">
        <v>11</v>
      </c>
    </row>
    <row r="25" spans="1:9" ht="12.75">
      <c r="A25" s="5">
        <v>17</v>
      </c>
      <c r="B25" s="57" t="s">
        <v>113</v>
      </c>
      <c r="C25" s="57" t="s">
        <v>119</v>
      </c>
      <c r="D25" s="5" t="s">
        <v>114</v>
      </c>
      <c r="E25" s="5" t="s">
        <v>11</v>
      </c>
      <c r="F25" s="5" t="s">
        <v>11</v>
      </c>
      <c r="G25" s="5"/>
      <c r="H25" s="5"/>
      <c r="I25" s="5" t="s">
        <v>11</v>
      </c>
    </row>
    <row r="26" spans="1:9" ht="12.75">
      <c r="A26" s="5">
        <v>18</v>
      </c>
      <c r="B26" s="5" t="s">
        <v>78</v>
      </c>
      <c r="C26" s="5" t="s">
        <v>79</v>
      </c>
      <c r="D26" s="5" t="s">
        <v>120</v>
      </c>
      <c r="E26" s="5"/>
      <c r="F26" s="5" t="s">
        <v>11</v>
      </c>
      <c r="G26" s="5" t="s">
        <v>11</v>
      </c>
      <c r="H26" s="5"/>
      <c r="I26" s="5" t="s">
        <v>11</v>
      </c>
    </row>
    <row r="27" spans="1:9" ht="12.75">
      <c r="A27" s="5">
        <v>19</v>
      </c>
      <c r="B27" s="5" t="s">
        <v>64</v>
      </c>
      <c r="C27" s="5" t="s">
        <v>31</v>
      </c>
      <c r="D27" s="58" t="s">
        <v>75</v>
      </c>
      <c r="E27" s="5"/>
      <c r="F27" s="5" t="s">
        <v>11</v>
      </c>
      <c r="G27" s="5" t="s">
        <v>11</v>
      </c>
      <c r="H27" s="5"/>
      <c r="I27" s="5" t="s">
        <v>11</v>
      </c>
    </row>
    <row r="28" spans="1:9" ht="12.75">
      <c r="A28" s="5">
        <v>20</v>
      </c>
      <c r="B28" s="5" t="s">
        <v>80</v>
      </c>
      <c r="C28" s="5" t="s">
        <v>81</v>
      </c>
      <c r="D28" s="5" t="s">
        <v>75</v>
      </c>
      <c r="E28" s="5"/>
      <c r="F28" s="5" t="s">
        <v>11</v>
      </c>
      <c r="G28" s="5" t="s">
        <v>11</v>
      </c>
      <c r="H28" s="5"/>
      <c r="I28" s="5" t="s">
        <v>11</v>
      </c>
    </row>
    <row r="29" spans="1:9" ht="12.75">
      <c r="A29" s="5">
        <v>21</v>
      </c>
      <c r="B29" s="57" t="s">
        <v>121</v>
      </c>
      <c r="C29" s="57" t="s">
        <v>122</v>
      </c>
      <c r="D29" s="5" t="s">
        <v>75</v>
      </c>
      <c r="E29" s="8"/>
      <c r="F29" s="8" t="s">
        <v>11</v>
      </c>
      <c r="G29" s="8" t="s">
        <v>11</v>
      </c>
      <c r="H29" s="8"/>
      <c r="I29" s="8" t="s">
        <v>11</v>
      </c>
    </row>
    <row r="30" spans="1:9" ht="12.75">
      <c r="A30" s="5">
        <v>22</v>
      </c>
      <c r="B30" s="59" t="s">
        <v>63</v>
      </c>
      <c r="C30" s="5" t="s">
        <v>32</v>
      </c>
      <c r="D30" s="5" t="s">
        <v>33</v>
      </c>
      <c r="E30" s="5" t="s">
        <v>11</v>
      </c>
      <c r="F30" s="5" t="s">
        <v>11</v>
      </c>
      <c r="G30" s="5" t="s">
        <v>11</v>
      </c>
      <c r="H30" s="5"/>
      <c r="I30" s="5" t="s">
        <v>11</v>
      </c>
    </row>
    <row r="31" spans="1:9" ht="12.75">
      <c r="A31" s="5">
        <v>23</v>
      </c>
      <c r="B31" s="59" t="s">
        <v>123</v>
      </c>
      <c r="C31" s="5" t="s">
        <v>124</v>
      </c>
      <c r="D31" s="58" t="s">
        <v>33</v>
      </c>
      <c r="E31" s="5" t="s">
        <v>11</v>
      </c>
      <c r="F31" s="5" t="s">
        <v>11</v>
      </c>
      <c r="G31" s="5" t="s">
        <v>11</v>
      </c>
      <c r="H31" s="5"/>
      <c r="I31" s="5" t="s">
        <v>11</v>
      </c>
    </row>
    <row r="32" spans="1:9" ht="12.75">
      <c r="A32" s="5">
        <v>24</v>
      </c>
      <c r="B32" s="57" t="s">
        <v>125</v>
      </c>
      <c r="C32" s="57" t="s">
        <v>126</v>
      </c>
      <c r="D32" s="58" t="s">
        <v>33</v>
      </c>
      <c r="E32" s="5" t="s">
        <v>11</v>
      </c>
      <c r="F32" s="5" t="s">
        <v>11</v>
      </c>
      <c r="G32" s="5" t="s">
        <v>11</v>
      </c>
      <c r="H32" s="5"/>
      <c r="I32" s="5" t="s">
        <v>11</v>
      </c>
    </row>
    <row r="33" spans="1:9" ht="12.75">
      <c r="A33" s="5">
        <v>25</v>
      </c>
      <c r="B33" s="49" t="s">
        <v>55</v>
      </c>
      <c r="C33" s="49" t="s">
        <v>56</v>
      </c>
      <c r="D33" s="50" t="s">
        <v>57</v>
      </c>
      <c r="E33" s="5" t="s">
        <v>11</v>
      </c>
      <c r="F33" s="5" t="s">
        <v>11</v>
      </c>
      <c r="G33" s="5"/>
      <c r="H33" s="5"/>
      <c r="I33" s="5" t="s">
        <v>11</v>
      </c>
    </row>
    <row r="34" spans="1:9" ht="12.75">
      <c r="A34" s="5">
        <v>26</v>
      </c>
      <c r="B34" s="8" t="s">
        <v>68</v>
      </c>
      <c r="C34" s="8" t="s">
        <v>60</v>
      </c>
      <c r="D34" s="5" t="s">
        <v>59</v>
      </c>
      <c r="E34" s="8" t="s">
        <v>11</v>
      </c>
      <c r="F34" s="8" t="s">
        <v>11</v>
      </c>
      <c r="G34" s="8"/>
      <c r="H34" s="8"/>
      <c r="I34" s="8" t="s">
        <v>11</v>
      </c>
    </row>
    <row r="35" spans="1:9" ht="12.75">
      <c r="A35" s="5">
        <v>27</v>
      </c>
      <c r="B35" s="8" t="s">
        <v>84</v>
      </c>
      <c r="C35" s="57" t="s">
        <v>128</v>
      </c>
      <c r="D35" s="5" t="s">
        <v>59</v>
      </c>
      <c r="E35" s="57" t="s">
        <v>11</v>
      </c>
      <c r="F35" s="57" t="s">
        <v>11</v>
      </c>
      <c r="G35" s="54"/>
      <c r="H35" s="7"/>
      <c r="I35" s="57" t="s">
        <v>11</v>
      </c>
    </row>
    <row r="36" spans="1:9" ht="12.75">
      <c r="A36" s="5">
        <v>28</v>
      </c>
      <c r="B36" s="5" t="s">
        <v>82</v>
      </c>
      <c r="C36" s="5" t="s">
        <v>83</v>
      </c>
      <c r="D36" s="5" t="s">
        <v>59</v>
      </c>
      <c r="E36" s="57" t="s">
        <v>11</v>
      </c>
      <c r="F36" s="57" t="s">
        <v>11</v>
      </c>
      <c r="G36" s="54"/>
      <c r="H36" s="7"/>
      <c r="I36" s="57" t="s">
        <v>11</v>
      </c>
    </row>
    <row r="37" spans="1:9" ht="12.75">
      <c r="A37" s="8">
        <v>29</v>
      </c>
      <c r="B37" s="57" t="s">
        <v>127</v>
      </c>
      <c r="C37" s="57" t="s">
        <v>129</v>
      </c>
      <c r="D37" s="5" t="s">
        <v>59</v>
      </c>
      <c r="E37" s="8" t="s">
        <v>11</v>
      </c>
      <c r="F37" s="8" t="s">
        <v>11</v>
      </c>
      <c r="G37" s="8"/>
      <c r="H37" s="8"/>
      <c r="I37" s="8" t="s">
        <v>11</v>
      </c>
    </row>
    <row r="38" spans="1:9" ht="12.75">
      <c r="A38" s="6">
        <v>30</v>
      </c>
      <c r="B38" s="57" t="s">
        <v>130</v>
      </c>
      <c r="C38" s="57" t="s">
        <v>145</v>
      </c>
      <c r="D38" s="5" t="s">
        <v>59</v>
      </c>
      <c r="E38" s="56"/>
      <c r="F38" s="54"/>
      <c r="G38" s="54"/>
      <c r="H38" s="57" t="s">
        <v>11</v>
      </c>
      <c r="I38" s="7"/>
    </row>
    <row r="39" spans="1:9" ht="12.75">
      <c r="A39" s="6">
        <v>31</v>
      </c>
      <c r="B39" s="57" t="s">
        <v>131</v>
      </c>
      <c r="C39" s="57" t="s">
        <v>132</v>
      </c>
      <c r="D39" s="5" t="s">
        <v>59</v>
      </c>
      <c r="E39" s="54"/>
      <c r="F39" s="54"/>
      <c r="G39" s="54"/>
      <c r="H39" s="57" t="s">
        <v>11</v>
      </c>
      <c r="I39" s="7"/>
    </row>
    <row r="40" spans="1:9" ht="12.75">
      <c r="A40" s="6">
        <v>32</v>
      </c>
      <c r="B40" s="5" t="s">
        <v>46</v>
      </c>
      <c r="C40" s="5" t="s">
        <v>36</v>
      </c>
      <c r="D40" s="5" t="s">
        <v>35</v>
      </c>
      <c r="E40" s="57" t="s">
        <v>11</v>
      </c>
      <c r="F40" s="57" t="s">
        <v>11</v>
      </c>
      <c r="G40" s="57" t="s">
        <v>11</v>
      </c>
      <c r="H40" s="7"/>
      <c r="I40" s="57" t="s">
        <v>11</v>
      </c>
    </row>
    <row r="41" spans="1:9" ht="12.75">
      <c r="A41" s="6">
        <v>33</v>
      </c>
      <c r="B41" s="5" t="s">
        <v>85</v>
      </c>
      <c r="C41" s="5" t="s">
        <v>86</v>
      </c>
      <c r="D41" s="5" t="s">
        <v>87</v>
      </c>
      <c r="E41" s="7"/>
      <c r="F41" s="57" t="s">
        <v>11</v>
      </c>
      <c r="G41" s="57" t="s">
        <v>11</v>
      </c>
      <c r="H41" s="7"/>
      <c r="I41" s="7"/>
    </row>
    <row r="42" spans="1:9" ht="12.75">
      <c r="A42" s="6">
        <v>34</v>
      </c>
      <c r="B42" s="59" t="s">
        <v>133</v>
      </c>
      <c r="C42" s="5" t="s">
        <v>134</v>
      </c>
      <c r="D42" s="58" t="s">
        <v>135</v>
      </c>
      <c r="E42" s="57" t="s">
        <v>11</v>
      </c>
      <c r="F42" s="57" t="s">
        <v>11</v>
      </c>
      <c r="G42" s="57" t="s">
        <v>11</v>
      </c>
      <c r="H42" s="57" t="s">
        <v>11</v>
      </c>
      <c r="I42" s="57"/>
    </row>
    <row r="43" spans="1:9" ht="12.75">
      <c r="A43" s="6">
        <v>35</v>
      </c>
      <c r="B43" s="60" t="s">
        <v>136</v>
      </c>
      <c r="C43" s="8" t="s">
        <v>137</v>
      </c>
      <c r="D43" s="58" t="s">
        <v>138</v>
      </c>
      <c r="E43" s="57"/>
      <c r="F43" s="57" t="s">
        <v>11</v>
      </c>
      <c r="G43" s="57" t="s">
        <v>11</v>
      </c>
      <c r="H43" s="7"/>
      <c r="I43" s="7"/>
    </row>
    <row r="44" spans="1:9" ht="12.75">
      <c r="A44" s="6">
        <v>36</v>
      </c>
      <c r="B44" s="62" t="s">
        <v>139</v>
      </c>
      <c r="C44" s="57" t="s">
        <v>141</v>
      </c>
      <c r="D44" s="58" t="s">
        <v>138</v>
      </c>
      <c r="E44" s="57" t="s">
        <v>11</v>
      </c>
      <c r="F44" s="57" t="s">
        <v>11</v>
      </c>
      <c r="G44" s="57" t="s">
        <v>11</v>
      </c>
      <c r="H44" s="57"/>
      <c r="I44" s="57" t="s">
        <v>11</v>
      </c>
    </row>
    <row r="45" spans="1:9" ht="14.25" customHeight="1">
      <c r="A45" s="6">
        <v>37</v>
      </c>
      <c r="B45" s="57" t="s">
        <v>152</v>
      </c>
      <c r="C45" s="57" t="s">
        <v>140</v>
      </c>
      <c r="D45" s="58" t="s">
        <v>138</v>
      </c>
      <c r="E45" s="57" t="s">
        <v>11</v>
      </c>
      <c r="F45" s="57" t="s">
        <v>11</v>
      </c>
      <c r="G45" s="57" t="s">
        <v>11</v>
      </c>
      <c r="H45" s="7"/>
      <c r="I45" s="57" t="s">
        <v>11</v>
      </c>
    </row>
    <row r="46" spans="1:9" ht="12.75">
      <c r="A46" s="6">
        <v>38</v>
      </c>
      <c r="B46" s="57" t="s">
        <v>142</v>
      </c>
      <c r="C46" s="57" t="s">
        <v>143</v>
      </c>
      <c r="D46" s="57" t="s">
        <v>144</v>
      </c>
      <c r="E46" s="57" t="s">
        <v>11</v>
      </c>
      <c r="F46" s="57" t="s">
        <v>11</v>
      </c>
      <c r="G46" s="57" t="s">
        <v>11</v>
      </c>
      <c r="H46" s="7"/>
      <c r="I46" s="57" t="s">
        <v>11</v>
      </c>
    </row>
    <row r="47" spans="1:9" ht="12.75">
      <c r="A47" s="6">
        <v>39</v>
      </c>
      <c r="B47" s="59" t="s">
        <v>58</v>
      </c>
      <c r="C47" s="5" t="s">
        <v>41</v>
      </c>
      <c r="D47" s="5" t="s">
        <v>40</v>
      </c>
      <c r="E47" s="54"/>
      <c r="F47" s="54"/>
      <c r="G47" s="54"/>
      <c r="H47" s="7" t="s">
        <v>11</v>
      </c>
      <c r="I47" s="7"/>
    </row>
    <row r="48" spans="1:9" ht="12.75">
      <c r="A48" s="55"/>
      <c r="B48" s="30"/>
      <c r="C48" s="30"/>
      <c r="D48" s="30"/>
      <c r="E48" s="33"/>
      <c r="F48" s="33"/>
      <c r="G48" s="33"/>
      <c r="H48" s="32"/>
      <c r="I48" s="32"/>
    </row>
    <row r="49" spans="1:8" ht="12.75">
      <c r="A49" s="10"/>
      <c r="E49" s="9"/>
      <c r="F49" s="9"/>
      <c r="G49" s="9"/>
      <c r="H49" s="9"/>
    </row>
    <row r="50" spans="1:8" ht="12.75">
      <c r="A50" s="72" t="s">
        <v>149</v>
      </c>
      <c r="B50" s="72"/>
      <c r="C50" s="72"/>
      <c r="E50" s="9"/>
      <c r="F50" s="9"/>
      <c r="G50" s="9"/>
      <c r="H50" s="9"/>
    </row>
    <row r="51" spans="1:8" ht="12.75">
      <c r="A51" s="73" t="s">
        <v>72</v>
      </c>
      <c r="B51" s="73"/>
      <c r="C51" s="73"/>
      <c r="E51" s="9"/>
      <c r="F51" s="9"/>
      <c r="G51" s="9"/>
      <c r="H51" s="9"/>
    </row>
    <row r="52" spans="1:8" ht="12.75">
      <c r="A52" s="72" t="s">
        <v>67</v>
      </c>
      <c r="B52" s="72"/>
      <c r="C52" s="72"/>
      <c r="E52" s="9"/>
      <c r="F52" s="9"/>
      <c r="G52" s="9"/>
      <c r="H52" s="9"/>
    </row>
    <row r="53" spans="1:8" ht="12.75">
      <c r="A53" s="9"/>
      <c r="E53" s="9"/>
      <c r="F53" s="9"/>
      <c r="G53" s="9"/>
      <c r="H53" s="9"/>
    </row>
    <row r="54" spans="1:8" ht="12.75">
      <c r="A54" s="68" t="s">
        <v>150</v>
      </c>
      <c r="B54" s="68"/>
      <c r="C54" s="68"/>
      <c r="E54" s="9"/>
      <c r="F54" s="9"/>
      <c r="G54" s="9"/>
      <c r="H54" s="9"/>
    </row>
    <row r="55" spans="1:8" ht="12.75">
      <c r="A55" s="68" t="s">
        <v>66</v>
      </c>
      <c r="B55" s="68"/>
      <c r="C55" s="68"/>
      <c r="D55" s="9"/>
      <c r="E55" s="9"/>
      <c r="F55" s="9"/>
      <c r="G55" s="9"/>
      <c r="H55" s="9"/>
    </row>
    <row r="56" spans="1:8" ht="12" customHeight="1">
      <c r="A56" s="69" t="s">
        <v>160</v>
      </c>
      <c r="B56" s="69"/>
      <c r="C56" s="69"/>
      <c r="F56" s="9"/>
      <c r="G56" s="9"/>
      <c r="H56" s="9"/>
    </row>
    <row r="58" spans="4:5" ht="12.75">
      <c r="D58" s="13"/>
      <c r="E58" s="13"/>
    </row>
    <row r="59" spans="1:5" ht="12.75">
      <c r="A59" s="67" t="s">
        <v>148</v>
      </c>
      <c r="B59" s="67"/>
      <c r="C59" s="67"/>
      <c r="D59" s="13"/>
      <c r="E59" s="13"/>
    </row>
    <row r="60" spans="1:5" ht="12.75">
      <c r="A60" s="12"/>
      <c r="B60" s="12"/>
      <c r="C60" s="12"/>
      <c r="D60" s="13"/>
      <c r="E60" s="13"/>
    </row>
    <row r="61" spans="1:3" ht="12.75">
      <c r="A61" s="68" t="s">
        <v>147</v>
      </c>
      <c r="B61" s="68"/>
      <c r="C61" s="68"/>
    </row>
    <row r="62" ht="12.75">
      <c r="D62" s="14"/>
    </row>
    <row r="76" ht="12.75" customHeight="1"/>
    <row r="83" ht="12.75" customHeight="1"/>
  </sheetData>
  <sheetProtection/>
  <mergeCells count="11">
    <mergeCell ref="A52:C52"/>
    <mergeCell ref="A59:C59"/>
    <mergeCell ref="A61:C61"/>
    <mergeCell ref="A54:C54"/>
    <mergeCell ref="A56:C56"/>
    <mergeCell ref="A1:I1"/>
    <mergeCell ref="A2:I2"/>
    <mergeCell ref="A6:I6"/>
    <mergeCell ref="A55:C55"/>
    <mergeCell ref="A50:C50"/>
    <mergeCell ref="A51:C51"/>
  </mergeCells>
  <printOptions/>
  <pageMargins left="0.8661417322834646" right="0.7480314960629921" top="0.8267716535433072" bottom="0.1968503937007874" header="0.5511811023622047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28125" style="0" bestFit="1" customWidth="1"/>
    <col min="2" max="2" width="11.28125" style="0" customWidth="1"/>
    <col min="3" max="3" width="25.8515625" style="0" bestFit="1" customWidth="1"/>
    <col min="4" max="4" width="11.7109375" style="0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5.57421875" style="0" bestFit="1" customWidth="1"/>
    <col min="11" max="11" width="6.8515625" style="0" customWidth="1"/>
    <col min="12" max="12" width="11.421875" style="0" bestFit="1" customWidth="1"/>
    <col min="13" max="13" width="14.421875" style="0" customWidth="1"/>
  </cols>
  <sheetData>
    <row r="1" spans="1:13" ht="20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40"/>
    </row>
    <row r="2" spans="1:13" ht="20.25" customHeight="1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0"/>
    </row>
    <row r="3" spans="1:13" ht="18.75">
      <c r="A3" s="15"/>
      <c r="B3" s="15"/>
      <c r="C3" s="16"/>
      <c r="D3" s="16"/>
      <c r="F3" s="16"/>
      <c r="G3" s="16"/>
      <c r="H3" s="16"/>
      <c r="I3" s="16"/>
      <c r="J3" s="16"/>
      <c r="K3" s="16"/>
      <c r="L3" s="16"/>
      <c r="M3" s="16"/>
    </row>
    <row r="4" spans="1:13" ht="18.7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9"/>
    </row>
    <row r="5" spans="1:13" ht="18.75">
      <c r="A5" s="17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12.75">
      <c r="A6" s="42" t="s">
        <v>42</v>
      </c>
      <c r="B6" s="42" t="s">
        <v>2</v>
      </c>
      <c r="C6" s="42" t="s">
        <v>14</v>
      </c>
      <c r="D6" s="42" t="s">
        <v>16</v>
      </c>
      <c r="E6" s="42" t="s">
        <v>15</v>
      </c>
      <c r="F6" s="42" t="s">
        <v>17</v>
      </c>
      <c r="G6" s="42" t="s">
        <v>18</v>
      </c>
      <c r="H6" s="42" t="s">
        <v>19</v>
      </c>
      <c r="I6" s="42" t="s">
        <v>43</v>
      </c>
      <c r="J6" s="42" t="s">
        <v>20</v>
      </c>
      <c r="K6" s="42" t="s">
        <v>13</v>
      </c>
      <c r="L6" s="42" t="s">
        <v>21</v>
      </c>
    </row>
    <row r="7" spans="1:12" ht="12.75">
      <c r="A7" s="18">
        <v>1</v>
      </c>
      <c r="B7" s="6">
        <v>32</v>
      </c>
      <c r="C7" s="5" t="s">
        <v>46</v>
      </c>
      <c r="D7" s="5" t="s">
        <v>36</v>
      </c>
      <c r="E7" s="5" t="s">
        <v>35</v>
      </c>
      <c r="F7" s="63">
        <v>180</v>
      </c>
      <c r="G7" s="18">
        <v>180</v>
      </c>
      <c r="H7" s="18">
        <v>180</v>
      </c>
      <c r="I7" s="18"/>
      <c r="J7" s="18">
        <f aca="true" t="shared" si="0" ref="J7:J32">SUM(F7,G7,H7)</f>
        <v>540</v>
      </c>
      <c r="K7" s="18">
        <v>1</v>
      </c>
      <c r="L7" s="19">
        <f>100*((J7/540)+(LOG(16)-LOG(A7))/10)</f>
        <v>112.04119982655925</v>
      </c>
    </row>
    <row r="8" spans="1:12" ht="12.75">
      <c r="A8" s="18">
        <f>A7+1</f>
        <v>2</v>
      </c>
      <c r="B8" s="5">
        <v>26</v>
      </c>
      <c r="C8" s="8" t="s">
        <v>68</v>
      </c>
      <c r="D8" s="8" t="s">
        <v>60</v>
      </c>
      <c r="E8" s="5" t="s">
        <v>59</v>
      </c>
      <c r="F8" s="5">
        <v>169</v>
      </c>
      <c r="G8" s="18">
        <v>180</v>
      </c>
      <c r="H8" s="18">
        <v>147</v>
      </c>
      <c r="I8" s="18"/>
      <c r="J8" s="18">
        <f t="shared" si="0"/>
        <v>496</v>
      </c>
      <c r="K8" s="18">
        <v>2</v>
      </c>
      <c r="L8" s="19">
        <f aca="true" t="shared" si="1" ref="L8:L32">100*((J8/540)+(LOG(16)-LOG(A8))/10)</f>
        <v>100.88275172177129</v>
      </c>
    </row>
    <row r="9" spans="1:12" ht="12.75">
      <c r="A9" s="18">
        <f>A8+1</f>
        <v>3</v>
      </c>
      <c r="B9" s="6">
        <v>37</v>
      </c>
      <c r="C9" s="57" t="s">
        <v>152</v>
      </c>
      <c r="D9" s="57" t="s">
        <v>140</v>
      </c>
      <c r="E9" s="5" t="s">
        <v>138</v>
      </c>
      <c r="F9" s="63">
        <v>86</v>
      </c>
      <c r="G9" s="18">
        <v>178</v>
      </c>
      <c r="H9" s="18">
        <v>180</v>
      </c>
      <c r="I9" s="18"/>
      <c r="J9" s="18">
        <f t="shared" si="0"/>
        <v>444</v>
      </c>
      <c r="K9" s="18">
        <v>3</v>
      </c>
      <c r="L9" s="19">
        <f t="shared" si="1"/>
        <v>89.49220950158484</v>
      </c>
    </row>
    <row r="10" spans="1:12" ht="12.75">
      <c r="A10" s="18">
        <f>A9+1</f>
        <v>4</v>
      </c>
      <c r="B10" s="5">
        <v>5</v>
      </c>
      <c r="C10" s="6" t="s">
        <v>73</v>
      </c>
      <c r="D10" s="6" t="s">
        <v>89</v>
      </c>
      <c r="E10" s="5" t="s">
        <v>34</v>
      </c>
      <c r="F10" s="5">
        <v>75</v>
      </c>
      <c r="G10" s="18">
        <v>180</v>
      </c>
      <c r="H10" s="18">
        <v>180</v>
      </c>
      <c r="I10" s="18"/>
      <c r="J10" s="18">
        <f t="shared" si="0"/>
        <v>435</v>
      </c>
      <c r="K10" s="18">
        <v>4</v>
      </c>
      <c r="L10" s="19">
        <f t="shared" si="1"/>
        <v>86.57615546883518</v>
      </c>
    </row>
    <row r="11" spans="1:12" ht="12.75">
      <c r="A11" s="18">
        <f aca="true" t="shared" si="2" ref="A11:A21">A10+1</f>
        <v>5</v>
      </c>
      <c r="B11" s="6">
        <v>36</v>
      </c>
      <c r="C11" s="57" t="s">
        <v>139</v>
      </c>
      <c r="D11" s="57" t="s">
        <v>141</v>
      </c>
      <c r="E11" s="5" t="s">
        <v>138</v>
      </c>
      <c r="F11" s="63">
        <v>148</v>
      </c>
      <c r="G11" s="18">
        <v>105</v>
      </c>
      <c r="H11" s="18">
        <v>149</v>
      </c>
      <c r="I11" s="18"/>
      <c r="J11" s="18">
        <f t="shared" si="0"/>
        <v>402</v>
      </c>
      <c r="K11" s="18">
        <v>5</v>
      </c>
      <c r="L11" s="19">
        <f t="shared" si="1"/>
        <v>79.4959442276435</v>
      </c>
    </row>
    <row r="12" spans="1:12" ht="12.75">
      <c r="A12" s="18">
        <f t="shared" si="2"/>
        <v>6</v>
      </c>
      <c r="B12" s="8">
        <v>29</v>
      </c>
      <c r="C12" s="57" t="s">
        <v>127</v>
      </c>
      <c r="D12" s="57" t="s">
        <v>129</v>
      </c>
      <c r="E12" s="5" t="s">
        <v>59</v>
      </c>
      <c r="F12" s="63">
        <v>154</v>
      </c>
      <c r="G12" s="18">
        <v>79</v>
      </c>
      <c r="H12" s="18">
        <v>69</v>
      </c>
      <c r="I12" s="18"/>
      <c r="J12" s="18">
        <f t="shared" si="0"/>
        <v>302</v>
      </c>
      <c r="K12" s="18">
        <v>6</v>
      </c>
      <c r="L12" s="19">
        <f t="shared" si="1"/>
        <v>60.18561324864874</v>
      </c>
    </row>
    <row r="13" spans="1:12" ht="12.75">
      <c r="A13" s="18">
        <f t="shared" si="2"/>
        <v>7</v>
      </c>
      <c r="B13" s="5">
        <v>3</v>
      </c>
      <c r="C13" s="8" t="s">
        <v>71</v>
      </c>
      <c r="D13" s="8" t="s">
        <v>88</v>
      </c>
      <c r="E13" s="5" t="s">
        <v>34</v>
      </c>
      <c r="F13" s="5">
        <v>52</v>
      </c>
      <c r="G13" s="18">
        <v>165</v>
      </c>
      <c r="H13" s="18">
        <v>79</v>
      </c>
      <c r="I13" s="18"/>
      <c r="J13" s="18">
        <f t="shared" si="0"/>
        <v>296</v>
      </c>
      <c r="K13" s="18">
        <v>7</v>
      </c>
      <c r="L13" s="19">
        <f t="shared" si="1"/>
        <v>58.40503424123149</v>
      </c>
    </row>
    <row r="14" spans="1:12" ht="12.75">
      <c r="A14" s="18">
        <f t="shared" si="2"/>
        <v>8</v>
      </c>
      <c r="B14" s="5">
        <v>11</v>
      </c>
      <c r="C14" s="7" t="s">
        <v>107</v>
      </c>
      <c r="D14" s="7" t="s">
        <v>110</v>
      </c>
      <c r="E14" s="7" t="s">
        <v>104</v>
      </c>
      <c r="F14" s="5">
        <v>85</v>
      </c>
      <c r="G14" s="18">
        <v>0</v>
      </c>
      <c r="H14" s="18">
        <v>150</v>
      </c>
      <c r="I14" s="18"/>
      <c r="J14" s="18">
        <f t="shared" si="0"/>
        <v>235</v>
      </c>
      <c r="K14" s="18">
        <v>8</v>
      </c>
      <c r="L14" s="19">
        <f t="shared" si="1"/>
        <v>46.52881847515833</v>
      </c>
    </row>
    <row r="15" spans="1:12" ht="12.75">
      <c r="A15" s="18">
        <f t="shared" si="2"/>
        <v>9</v>
      </c>
      <c r="B15" s="5">
        <v>16</v>
      </c>
      <c r="C15" s="5" t="s">
        <v>112</v>
      </c>
      <c r="D15" s="5" t="s">
        <v>118</v>
      </c>
      <c r="E15" s="5" t="s">
        <v>114</v>
      </c>
      <c r="F15" s="5">
        <v>180</v>
      </c>
      <c r="G15" s="18">
        <v>51</v>
      </c>
      <c r="H15" s="18">
        <v>0</v>
      </c>
      <c r="I15" s="18"/>
      <c r="J15" s="18">
        <f t="shared" si="0"/>
        <v>231</v>
      </c>
      <c r="K15" s="18">
        <v>9</v>
      </c>
      <c r="L15" s="19">
        <f t="shared" si="1"/>
        <v>45.27655250994378</v>
      </c>
    </row>
    <row r="16" spans="1:12" ht="12.75">
      <c r="A16" s="18">
        <f t="shared" si="2"/>
        <v>10</v>
      </c>
      <c r="B16" s="5">
        <v>8</v>
      </c>
      <c r="C16" s="7" t="s">
        <v>102</v>
      </c>
      <c r="D16" s="7" t="s">
        <v>103</v>
      </c>
      <c r="E16" s="7" t="s">
        <v>104</v>
      </c>
      <c r="F16" s="18">
        <v>56</v>
      </c>
      <c r="G16" s="18">
        <v>65</v>
      </c>
      <c r="H16" s="18">
        <v>82</v>
      </c>
      <c r="I16" s="18"/>
      <c r="J16" s="18">
        <f t="shared" si="0"/>
        <v>203</v>
      </c>
      <c r="K16" s="18">
        <v>10</v>
      </c>
      <c r="L16" s="19">
        <f t="shared" si="1"/>
        <v>39.633792419151845</v>
      </c>
    </row>
    <row r="17" spans="1:12" ht="12.75">
      <c r="A17" s="18">
        <f t="shared" si="2"/>
        <v>11</v>
      </c>
      <c r="B17" s="6">
        <v>34</v>
      </c>
      <c r="C17" s="5" t="s">
        <v>133</v>
      </c>
      <c r="D17" s="5" t="s">
        <v>134</v>
      </c>
      <c r="E17" s="5" t="s">
        <v>135</v>
      </c>
      <c r="F17" s="63">
        <v>0</v>
      </c>
      <c r="G17" s="18">
        <v>180</v>
      </c>
      <c r="H17" s="18">
        <v>0</v>
      </c>
      <c r="I17" s="18"/>
      <c r="J17" s="18">
        <f t="shared" si="0"/>
        <v>180</v>
      </c>
      <c r="K17" s="18">
        <v>11</v>
      </c>
      <c r="L17" s="19">
        <f t="shared" si="1"/>
        <v>34.960606308310325</v>
      </c>
    </row>
    <row r="18" spans="1:12" ht="12.75">
      <c r="A18" s="18">
        <f t="shared" si="2"/>
        <v>12</v>
      </c>
      <c r="B18" s="5">
        <v>7</v>
      </c>
      <c r="C18" s="7" t="s">
        <v>99</v>
      </c>
      <c r="D18" s="7" t="s">
        <v>100</v>
      </c>
      <c r="E18" s="5" t="s">
        <v>34</v>
      </c>
      <c r="F18" s="5">
        <v>59</v>
      </c>
      <c r="G18" s="18">
        <v>63</v>
      </c>
      <c r="H18" s="18">
        <v>55</v>
      </c>
      <c r="I18" s="18"/>
      <c r="J18" s="18">
        <f t="shared" si="0"/>
        <v>177</v>
      </c>
      <c r="K18" s="18">
        <v>12</v>
      </c>
      <c r="L18" s="19">
        <f t="shared" si="1"/>
        <v>34.02716514386078</v>
      </c>
    </row>
    <row r="19" spans="1:12" ht="12.75">
      <c r="A19" s="18">
        <f t="shared" si="2"/>
        <v>13</v>
      </c>
      <c r="B19" s="6">
        <v>38</v>
      </c>
      <c r="C19" s="57" t="s">
        <v>142</v>
      </c>
      <c r="D19" s="57" t="s">
        <v>143</v>
      </c>
      <c r="E19" s="57" t="s">
        <v>144</v>
      </c>
      <c r="F19" s="63">
        <v>59</v>
      </c>
      <c r="G19" s="18">
        <v>0</v>
      </c>
      <c r="H19" s="18">
        <v>77</v>
      </c>
      <c r="I19" s="18"/>
      <c r="J19" s="18">
        <f t="shared" si="0"/>
        <v>136</v>
      </c>
      <c r="K19" s="18">
        <v>13</v>
      </c>
      <c r="L19" s="19">
        <f t="shared" si="1"/>
        <v>26.086951488676064</v>
      </c>
    </row>
    <row r="20" spans="1:12" ht="12.75">
      <c r="A20" s="18">
        <f t="shared" si="2"/>
        <v>14</v>
      </c>
      <c r="B20" s="5">
        <v>1</v>
      </c>
      <c r="C20" s="6" t="s">
        <v>61</v>
      </c>
      <c r="D20" s="8" t="s">
        <v>62</v>
      </c>
      <c r="E20" s="5" t="s">
        <v>34</v>
      </c>
      <c r="F20" s="18">
        <v>42</v>
      </c>
      <c r="G20" s="18">
        <v>0</v>
      </c>
      <c r="H20" s="18">
        <v>65</v>
      </c>
      <c r="I20" s="18"/>
      <c r="J20" s="18">
        <f t="shared" si="0"/>
        <v>107</v>
      </c>
      <c r="K20" s="18">
        <v>14</v>
      </c>
      <c r="L20" s="19">
        <f t="shared" si="1"/>
        <v>20.394734284591685</v>
      </c>
    </row>
    <row r="21" spans="1:12" ht="12.75">
      <c r="A21" s="18">
        <f t="shared" si="2"/>
        <v>15</v>
      </c>
      <c r="B21" s="5">
        <v>28</v>
      </c>
      <c r="C21" s="5" t="s">
        <v>82</v>
      </c>
      <c r="D21" s="5" t="s">
        <v>83</v>
      </c>
      <c r="E21" s="5" t="s">
        <v>59</v>
      </c>
      <c r="F21" s="5">
        <v>0</v>
      </c>
      <c r="G21" s="18">
        <v>0</v>
      </c>
      <c r="H21" s="18">
        <v>58</v>
      </c>
      <c r="I21" s="18"/>
      <c r="J21" s="18">
        <f t="shared" si="0"/>
        <v>58</v>
      </c>
      <c r="K21" s="18">
        <v>15</v>
      </c>
      <c r="L21" s="19">
        <f t="shared" si="1"/>
        <v>11.021027976743175</v>
      </c>
    </row>
    <row r="22" spans="1:12" ht="12.75">
      <c r="A22" s="18">
        <v>16</v>
      </c>
      <c r="B22" s="5">
        <v>2</v>
      </c>
      <c r="C22" s="5" t="s">
        <v>69</v>
      </c>
      <c r="D22" s="5" t="s">
        <v>70</v>
      </c>
      <c r="E22" s="5" t="s">
        <v>34</v>
      </c>
      <c r="F22" s="5">
        <v>0</v>
      </c>
      <c r="G22" s="18">
        <v>0</v>
      </c>
      <c r="H22" s="18">
        <v>58</v>
      </c>
      <c r="I22" s="18"/>
      <c r="J22" s="18">
        <f t="shared" si="0"/>
        <v>58</v>
      </c>
      <c r="K22" s="18">
        <v>16</v>
      </c>
      <c r="L22" s="19">
        <f t="shared" si="1"/>
        <v>10.74074074074074</v>
      </c>
    </row>
    <row r="23" spans="1:12" ht="12.75">
      <c r="A23" s="18">
        <v>17</v>
      </c>
      <c r="B23" s="5">
        <v>12</v>
      </c>
      <c r="C23" s="5" t="s">
        <v>95</v>
      </c>
      <c r="D23" s="5" t="s">
        <v>115</v>
      </c>
      <c r="E23" s="5" t="s">
        <v>114</v>
      </c>
      <c r="F23" s="5">
        <v>0</v>
      </c>
      <c r="G23" s="18">
        <v>0</v>
      </c>
      <c r="H23" s="18">
        <v>0</v>
      </c>
      <c r="I23" s="18"/>
      <c r="J23" s="18">
        <f t="shared" si="0"/>
        <v>0</v>
      </c>
      <c r="K23" s="18" t="s">
        <v>151</v>
      </c>
      <c r="L23" s="19">
        <f t="shared" si="1"/>
        <v>-0.26328938722349093</v>
      </c>
    </row>
    <row r="24" spans="1:12" ht="12.75">
      <c r="A24" s="18">
        <v>18</v>
      </c>
      <c r="B24" s="5">
        <v>13</v>
      </c>
      <c r="C24" s="7" t="s">
        <v>96</v>
      </c>
      <c r="D24" s="57" t="s">
        <v>116</v>
      </c>
      <c r="E24" s="5" t="s">
        <v>114</v>
      </c>
      <c r="F24" s="8">
        <v>0</v>
      </c>
      <c r="G24" s="18">
        <v>0</v>
      </c>
      <c r="H24" s="18">
        <v>0</v>
      </c>
      <c r="I24" s="18"/>
      <c r="J24" s="18">
        <f t="shared" si="0"/>
        <v>0</v>
      </c>
      <c r="K24" s="18" t="s">
        <v>151</v>
      </c>
      <c r="L24" s="19">
        <f t="shared" si="1"/>
        <v>-0.5115252244738122</v>
      </c>
    </row>
    <row r="25" spans="1:12" ht="12.75">
      <c r="A25" s="18">
        <v>19</v>
      </c>
      <c r="B25" s="5">
        <v>14</v>
      </c>
      <c r="C25" s="5" t="s">
        <v>65</v>
      </c>
      <c r="D25" s="5" t="s">
        <v>37</v>
      </c>
      <c r="E25" s="5" t="s">
        <v>114</v>
      </c>
      <c r="F25" s="5">
        <v>0</v>
      </c>
      <c r="G25" s="18">
        <v>0</v>
      </c>
      <c r="H25" s="18">
        <v>0</v>
      </c>
      <c r="I25" s="18"/>
      <c r="J25" s="18">
        <f t="shared" si="0"/>
        <v>0</v>
      </c>
      <c r="K25" s="18" t="s">
        <v>151</v>
      </c>
      <c r="L25" s="19">
        <f t="shared" si="1"/>
        <v>-0.7463361829690407</v>
      </c>
    </row>
    <row r="26" spans="1:12" ht="12.75">
      <c r="A26" s="18">
        <v>20</v>
      </c>
      <c r="B26" s="5">
        <v>15</v>
      </c>
      <c r="C26" s="8" t="s">
        <v>111</v>
      </c>
      <c r="D26" s="57" t="s">
        <v>117</v>
      </c>
      <c r="E26" s="5" t="s">
        <v>114</v>
      </c>
      <c r="F26" s="5">
        <v>0</v>
      </c>
      <c r="G26" s="18">
        <v>0</v>
      </c>
      <c r="H26" s="18">
        <v>0</v>
      </c>
      <c r="I26" s="18"/>
      <c r="J26" s="18">
        <f t="shared" si="0"/>
        <v>0</v>
      </c>
      <c r="K26" s="18" t="s">
        <v>151</v>
      </c>
      <c r="L26" s="19">
        <f t="shared" si="1"/>
        <v>-0.9691001300805645</v>
      </c>
    </row>
    <row r="27" spans="1:12" ht="12.75">
      <c r="A27" s="18">
        <v>21</v>
      </c>
      <c r="B27" s="5">
        <v>17</v>
      </c>
      <c r="C27" s="57" t="s">
        <v>113</v>
      </c>
      <c r="D27" s="57" t="s">
        <v>119</v>
      </c>
      <c r="E27" s="5" t="s">
        <v>114</v>
      </c>
      <c r="F27" s="5">
        <v>0</v>
      </c>
      <c r="G27" s="18">
        <v>0</v>
      </c>
      <c r="H27" s="18">
        <v>0</v>
      </c>
      <c r="I27" s="18"/>
      <c r="J27" s="18">
        <f t="shared" si="0"/>
        <v>0</v>
      </c>
      <c r="K27" s="18" t="s">
        <v>151</v>
      </c>
      <c r="L27" s="19">
        <f t="shared" si="1"/>
        <v>-1.1809931207799451</v>
      </c>
    </row>
    <row r="28" spans="1:12" ht="12.75">
      <c r="A28" s="18">
        <v>22</v>
      </c>
      <c r="B28" s="5">
        <v>22</v>
      </c>
      <c r="C28" s="5" t="s">
        <v>63</v>
      </c>
      <c r="D28" s="5" t="s">
        <v>32</v>
      </c>
      <c r="E28" s="5" t="s">
        <v>33</v>
      </c>
      <c r="F28" s="5">
        <v>0</v>
      </c>
      <c r="G28" s="18">
        <v>0</v>
      </c>
      <c r="H28" s="18">
        <v>0</v>
      </c>
      <c r="I28" s="18"/>
      <c r="J28" s="18">
        <f t="shared" si="0"/>
        <v>0</v>
      </c>
      <c r="K28" s="18" t="s">
        <v>151</v>
      </c>
      <c r="L28" s="19">
        <f t="shared" si="1"/>
        <v>-1.3830269816628138</v>
      </c>
    </row>
    <row r="29" spans="1:12" ht="12.75">
      <c r="A29" s="18">
        <v>23</v>
      </c>
      <c r="B29" s="5">
        <v>23</v>
      </c>
      <c r="C29" s="5" t="s">
        <v>123</v>
      </c>
      <c r="D29" s="5" t="s">
        <v>124</v>
      </c>
      <c r="E29" s="5" t="s">
        <v>33</v>
      </c>
      <c r="F29" s="5">
        <v>0</v>
      </c>
      <c r="G29" s="18">
        <v>0</v>
      </c>
      <c r="H29" s="18">
        <v>0</v>
      </c>
      <c r="I29" s="18"/>
      <c r="J29" s="18">
        <f t="shared" si="0"/>
        <v>0</v>
      </c>
      <c r="K29" s="18" t="s">
        <v>151</v>
      </c>
      <c r="L29" s="19">
        <f t="shared" si="1"/>
        <v>-1.5760785336166805</v>
      </c>
    </row>
    <row r="30" spans="1:12" ht="12.75">
      <c r="A30" s="18">
        <v>24</v>
      </c>
      <c r="B30" s="5">
        <v>24</v>
      </c>
      <c r="C30" s="57" t="s">
        <v>125</v>
      </c>
      <c r="D30" s="57" t="s">
        <v>126</v>
      </c>
      <c r="E30" s="5" t="s">
        <v>33</v>
      </c>
      <c r="F30" s="5">
        <v>0</v>
      </c>
      <c r="G30" s="18">
        <v>0</v>
      </c>
      <c r="H30" s="18">
        <v>0</v>
      </c>
      <c r="I30" s="18"/>
      <c r="J30" s="18">
        <f t="shared" si="0"/>
        <v>0</v>
      </c>
      <c r="K30" s="18" t="s">
        <v>151</v>
      </c>
      <c r="L30" s="19">
        <f t="shared" si="1"/>
        <v>-1.7609125905568113</v>
      </c>
    </row>
    <row r="31" spans="1:12" ht="12.75">
      <c r="A31" s="18">
        <v>25</v>
      </c>
      <c r="B31" s="5">
        <v>25</v>
      </c>
      <c r="C31" s="49" t="s">
        <v>55</v>
      </c>
      <c r="D31" s="49" t="s">
        <v>56</v>
      </c>
      <c r="E31" s="50" t="s">
        <v>57</v>
      </c>
      <c r="F31" s="5">
        <v>0</v>
      </c>
      <c r="G31" s="18">
        <v>0</v>
      </c>
      <c r="H31" s="18">
        <v>0</v>
      </c>
      <c r="I31" s="18"/>
      <c r="J31" s="18">
        <f t="shared" si="0"/>
        <v>0</v>
      </c>
      <c r="K31" s="18" t="s">
        <v>151</v>
      </c>
      <c r="L31" s="19">
        <f t="shared" si="1"/>
        <v>-1.938200260161129</v>
      </c>
    </row>
    <row r="32" spans="1:12" ht="12.75">
      <c r="A32" s="18">
        <v>26</v>
      </c>
      <c r="B32" s="5">
        <v>27</v>
      </c>
      <c r="C32" s="8" t="s">
        <v>84</v>
      </c>
      <c r="D32" s="57" t="s">
        <v>128</v>
      </c>
      <c r="E32" s="5" t="s">
        <v>59</v>
      </c>
      <c r="F32" s="5">
        <v>0</v>
      </c>
      <c r="G32" s="18">
        <v>0</v>
      </c>
      <c r="H32" s="18">
        <v>0</v>
      </c>
      <c r="I32" s="18"/>
      <c r="J32" s="18">
        <f t="shared" si="0"/>
        <v>0</v>
      </c>
      <c r="K32" s="18" t="s">
        <v>151</v>
      </c>
      <c r="L32" s="19">
        <f t="shared" si="1"/>
        <v>-2.108533653148932</v>
      </c>
    </row>
    <row r="33" spans="1:12" ht="12.75">
      <c r="A33" s="20"/>
      <c r="B33" s="31"/>
      <c r="C33" s="61"/>
      <c r="D33" s="61"/>
      <c r="E33" s="30"/>
      <c r="F33" s="52"/>
      <c r="G33" s="20"/>
      <c r="H33" s="20"/>
      <c r="I33" s="20"/>
      <c r="J33" s="20"/>
      <c r="K33" s="20"/>
      <c r="L33" s="51"/>
    </row>
    <row r="34" spans="1:12" ht="12.75">
      <c r="A34" s="20"/>
      <c r="B34" s="31"/>
      <c r="C34" s="61"/>
      <c r="D34" s="61"/>
      <c r="E34" s="30"/>
      <c r="F34" s="52"/>
      <c r="G34" s="20"/>
      <c r="H34" s="20"/>
      <c r="I34" s="20"/>
      <c r="J34" s="20"/>
      <c r="K34" s="20"/>
      <c r="L34" s="51"/>
    </row>
    <row r="35" spans="1:12" ht="12.75">
      <c r="A35" s="20"/>
      <c r="B35" s="31"/>
      <c r="C35" s="61"/>
      <c r="D35" s="61"/>
      <c r="E35" s="30"/>
      <c r="F35" s="52"/>
      <c r="G35" s="20"/>
      <c r="H35" s="20"/>
      <c r="I35" s="20"/>
      <c r="J35" s="20"/>
      <c r="K35" s="20"/>
      <c r="L35" s="51"/>
    </row>
    <row r="36" spans="1:12" ht="12.75">
      <c r="A36" s="20"/>
      <c r="B36" s="12"/>
      <c r="C36" s="12"/>
      <c r="D36" s="12"/>
      <c r="E36" s="12"/>
      <c r="F36" s="12"/>
      <c r="G36" s="20"/>
      <c r="H36" s="20"/>
      <c r="I36" s="20"/>
      <c r="J36" s="20"/>
      <c r="K36" s="20"/>
      <c r="L36" s="20"/>
    </row>
    <row r="37" spans="1:4" ht="12.75">
      <c r="A37" s="72" t="s">
        <v>146</v>
      </c>
      <c r="B37" s="72"/>
      <c r="C37" s="72"/>
      <c r="D37" s="72"/>
    </row>
    <row r="38" spans="1:12" ht="12.75" customHeight="1">
      <c r="A38" s="73" t="s">
        <v>90</v>
      </c>
      <c r="B38" s="73"/>
      <c r="C38" s="73"/>
      <c r="D38" s="73"/>
      <c r="E38" s="21"/>
      <c r="F38" s="21"/>
      <c r="G38" s="21"/>
      <c r="H38" s="21"/>
      <c r="I38" s="21"/>
      <c r="J38" s="21"/>
      <c r="K38" s="21"/>
      <c r="L38" s="21"/>
    </row>
    <row r="39" spans="1:12" ht="12.75">
      <c r="A39" s="72" t="s">
        <v>38</v>
      </c>
      <c r="B39" s="72"/>
      <c r="C39" s="72"/>
      <c r="D39" s="72"/>
      <c r="E39" s="22"/>
      <c r="F39" s="23"/>
      <c r="G39" s="20"/>
      <c r="H39" s="24"/>
      <c r="I39" s="24"/>
      <c r="J39" s="25"/>
      <c r="K39" s="25"/>
      <c r="L39" s="25"/>
    </row>
    <row r="40" spans="1:12" ht="12.75">
      <c r="A40" s="2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68" t="s">
        <v>147</v>
      </c>
      <c r="B41" s="68"/>
      <c r="C41" s="68"/>
      <c r="D41" s="68"/>
      <c r="E41" s="14"/>
      <c r="F41" s="16"/>
      <c r="G41" s="16"/>
      <c r="H41" s="16"/>
      <c r="I41" s="16"/>
      <c r="J41" s="16"/>
      <c r="K41" s="16"/>
      <c r="L41" s="16"/>
    </row>
    <row r="43" spans="1:8" ht="12.75" customHeight="1">
      <c r="A43" s="67" t="s">
        <v>148</v>
      </c>
      <c r="B43" s="67"/>
      <c r="C43" s="67"/>
      <c r="D43" s="67"/>
      <c r="E43" s="13"/>
      <c r="F43" s="13"/>
      <c r="G43" s="13"/>
      <c r="H43" s="13"/>
    </row>
    <row r="57" ht="12.75" customHeight="1"/>
    <row r="62" ht="12.75" customHeight="1"/>
    <row r="65" ht="12.75">
      <c r="M65" s="20"/>
    </row>
    <row r="66" ht="12.75" customHeight="1">
      <c r="M66" s="13"/>
    </row>
    <row r="67" ht="12.75">
      <c r="M67" s="21"/>
    </row>
    <row r="68" ht="12.75">
      <c r="M68" s="25"/>
    </row>
    <row r="69" ht="12.75">
      <c r="M69" s="16"/>
    </row>
    <row r="70" ht="12.75">
      <c r="M70" s="16"/>
    </row>
  </sheetData>
  <sheetProtection/>
  <mergeCells count="8">
    <mergeCell ref="A1:L1"/>
    <mergeCell ref="A37:D37"/>
    <mergeCell ref="A38:D38"/>
    <mergeCell ref="A43:D43"/>
    <mergeCell ref="A4:L4"/>
    <mergeCell ref="A2:L2"/>
    <mergeCell ref="A39:D39"/>
    <mergeCell ref="A41:D41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">
      <selection activeCell="C20" sqref="C20"/>
    </sheetView>
  </sheetViews>
  <sheetFormatPr defaultColWidth="9.140625" defaultRowHeight="12.75"/>
  <cols>
    <col min="1" max="1" width="6.140625" style="0" bestFit="1" customWidth="1"/>
    <col min="2" max="2" width="11.28125" style="0" bestFit="1" customWidth="1"/>
    <col min="3" max="3" width="27.8515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1" width="6.140625" style="0" bestFit="1" customWidth="1"/>
    <col min="12" max="12" width="11.421875" style="0" bestFit="1" customWidth="1"/>
  </cols>
  <sheetData>
    <row r="1" spans="1:12" ht="2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15"/>
      <c r="B3" s="15"/>
      <c r="C3" s="16"/>
      <c r="D3" s="16"/>
      <c r="F3" s="16"/>
      <c r="G3" s="16"/>
      <c r="H3" s="16"/>
      <c r="I3" s="16"/>
      <c r="J3" s="16"/>
      <c r="K3" s="16"/>
      <c r="L3" s="16"/>
    </row>
    <row r="4" spans="1:12" ht="18.75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9" ht="12.75">
      <c r="A5" s="26"/>
      <c r="G5" s="27"/>
      <c r="H5" s="27"/>
      <c r="I5" s="27"/>
    </row>
    <row r="6" spans="1:12" ht="12.75">
      <c r="A6" s="43" t="s">
        <v>44</v>
      </c>
      <c r="B6" s="43" t="s">
        <v>2</v>
      </c>
      <c r="C6" s="43" t="s">
        <v>14</v>
      </c>
      <c r="D6" s="43" t="s">
        <v>16</v>
      </c>
      <c r="E6" s="43" t="s">
        <v>15</v>
      </c>
      <c r="F6" s="43" t="s">
        <v>24</v>
      </c>
      <c r="G6" s="43" t="s">
        <v>18</v>
      </c>
      <c r="H6" s="43" t="s">
        <v>19</v>
      </c>
      <c r="I6" s="43" t="s">
        <v>43</v>
      </c>
      <c r="J6" s="43" t="s">
        <v>20</v>
      </c>
      <c r="K6" s="43" t="s">
        <v>13</v>
      </c>
      <c r="L6" s="43" t="s">
        <v>21</v>
      </c>
    </row>
    <row r="7" spans="1:12" ht="12.75">
      <c r="A7" s="8">
        <v>1</v>
      </c>
      <c r="B7" s="5">
        <v>14</v>
      </c>
      <c r="C7" s="5" t="s">
        <v>65</v>
      </c>
      <c r="D7" s="5" t="s">
        <v>37</v>
      </c>
      <c r="E7" s="5" t="s">
        <v>114</v>
      </c>
      <c r="F7" s="8">
        <v>180</v>
      </c>
      <c r="G7" s="8">
        <v>180</v>
      </c>
      <c r="H7" s="8">
        <v>180</v>
      </c>
      <c r="I7" s="8">
        <v>101</v>
      </c>
      <c r="J7" s="18">
        <f aca="true" t="shared" si="0" ref="J7:J41">SUM(F7,G7,H7)</f>
        <v>540</v>
      </c>
      <c r="K7" s="18">
        <v>1</v>
      </c>
      <c r="L7" s="19">
        <f>100*((J7/540)+(LOG(34)-LOG(A7))/10)</f>
        <v>115.31478917042254</v>
      </c>
    </row>
    <row r="8" spans="1:12" ht="12.75">
      <c r="A8" s="8">
        <f aca="true" t="shared" si="1" ref="A8:A25">A7+1</f>
        <v>2</v>
      </c>
      <c r="B8" s="6">
        <v>32</v>
      </c>
      <c r="C8" s="5" t="s">
        <v>46</v>
      </c>
      <c r="D8" s="5" t="s">
        <v>36</v>
      </c>
      <c r="E8" s="5" t="s">
        <v>35</v>
      </c>
      <c r="F8" s="8">
        <v>180</v>
      </c>
      <c r="G8" s="8">
        <v>180</v>
      </c>
      <c r="H8" s="8">
        <v>180</v>
      </c>
      <c r="I8" s="8">
        <v>0</v>
      </c>
      <c r="J8" s="18">
        <f t="shared" si="0"/>
        <v>540</v>
      </c>
      <c r="K8" s="18">
        <v>2</v>
      </c>
      <c r="L8" s="19">
        <f aca="true" t="shared" si="2" ref="L8:L41">100*((J8/540)+(LOG(34)-LOG(A8))/10)</f>
        <v>112.30448921378273</v>
      </c>
    </row>
    <row r="9" spans="1:12" ht="12.75">
      <c r="A9" s="8">
        <f t="shared" si="1"/>
        <v>3</v>
      </c>
      <c r="B9" s="6">
        <v>38</v>
      </c>
      <c r="C9" s="57" t="s">
        <v>142</v>
      </c>
      <c r="D9" s="57" t="s">
        <v>143</v>
      </c>
      <c r="E9" s="57" t="s">
        <v>144</v>
      </c>
      <c r="F9" s="8">
        <v>180</v>
      </c>
      <c r="G9" s="8">
        <v>145</v>
      </c>
      <c r="H9" s="8">
        <v>158</v>
      </c>
      <c r="I9" s="8"/>
      <c r="J9" s="18">
        <f t="shared" si="0"/>
        <v>483</v>
      </c>
      <c r="K9" s="18">
        <v>3</v>
      </c>
      <c r="L9" s="19">
        <f t="shared" si="2"/>
        <v>99.98802106767037</v>
      </c>
    </row>
    <row r="10" spans="1:12" ht="12.75">
      <c r="A10" s="8">
        <f t="shared" si="1"/>
        <v>4</v>
      </c>
      <c r="B10" s="5">
        <v>28</v>
      </c>
      <c r="C10" s="5" t="s">
        <v>82</v>
      </c>
      <c r="D10" s="5" t="s">
        <v>83</v>
      </c>
      <c r="E10" s="5" t="s">
        <v>59</v>
      </c>
      <c r="F10" s="8">
        <v>180</v>
      </c>
      <c r="G10" s="8">
        <v>142</v>
      </c>
      <c r="H10" s="8">
        <v>124</v>
      </c>
      <c r="I10" s="8"/>
      <c r="J10" s="18">
        <f t="shared" si="0"/>
        <v>446</v>
      </c>
      <c r="K10" s="18">
        <v>4</v>
      </c>
      <c r="L10" s="19">
        <f t="shared" si="2"/>
        <v>91.88678184973553</v>
      </c>
    </row>
    <row r="11" spans="1:12" ht="12.75">
      <c r="A11" s="8">
        <f t="shared" si="1"/>
        <v>5</v>
      </c>
      <c r="B11" s="5">
        <v>25</v>
      </c>
      <c r="C11" s="49" t="s">
        <v>55</v>
      </c>
      <c r="D11" s="49" t="s">
        <v>56</v>
      </c>
      <c r="E11" s="50" t="s">
        <v>57</v>
      </c>
      <c r="F11" s="8">
        <v>180</v>
      </c>
      <c r="G11" s="8">
        <v>95</v>
      </c>
      <c r="H11" s="8">
        <v>145</v>
      </c>
      <c r="I11" s="8"/>
      <c r="J11" s="18">
        <f t="shared" si="0"/>
        <v>420</v>
      </c>
      <c r="K11" s="18">
        <v>5</v>
      </c>
      <c r="L11" s="19">
        <f t="shared" si="2"/>
        <v>86.10286690484014</v>
      </c>
    </row>
    <row r="12" spans="1:12" ht="12.75">
      <c r="A12" s="8">
        <f t="shared" si="1"/>
        <v>6</v>
      </c>
      <c r="B12" s="6">
        <v>36</v>
      </c>
      <c r="C12" s="57" t="s">
        <v>139</v>
      </c>
      <c r="D12" s="57" t="s">
        <v>141</v>
      </c>
      <c r="E12" s="5" t="s">
        <v>138</v>
      </c>
      <c r="F12" s="8">
        <v>180</v>
      </c>
      <c r="G12" s="8">
        <v>123</v>
      </c>
      <c r="H12" s="8">
        <v>94</v>
      </c>
      <c r="I12" s="8"/>
      <c r="J12" s="18">
        <f t="shared" si="0"/>
        <v>397</v>
      </c>
      <c r="K12" s="18">
        <v>6</v>
      </c>
      <c r="L12" s="19">
        <f t="shared" si="2"/>
        <v>81.05179518510464</v>
      </c>
    </row>
    <row r="13" spans="1:12" ht="12.75">
      <c r="A13" s="8">
        <f t="shared" si="1"/>
        <v>7</v>
      </c>
      <c r="B13" s="6">
        <v>34</v>
      </c>
      <c r="C13" s="5" t="s">
        <v>133</v>
      </c>
      <c r="D13" s="5" t="s">
        <v>134</v>
      </c>
      <c r="E13" s="5" t="s">
        <v>135</v>
      </c>
      <c r="F13" s="8">
        <v>180</v>
      </c>
      <c r="G13" s="8">
        <v>135</v>
      </c>
      <c r="H13" s="8">
        <v>76</v>
      </c>
      <c r="I13" s="8"/>
      <c r="J13" s="18">
        <f t="shared" si="0"/>
        <v>391</v>
      </c>
      <c r="K13" s="18">
        <v>7</v>
      </c>
      <c r="L13" s="19">
        <f t="shared" si="2"/>
        <v>79.27121617768739</v>
      </c>
    </row>
    <row r="14" spans="1:12" ht="12.75">
      <c r="A14" s="8">
        <f t="shared" si="1"/>
        <v>8</v>
      </c>
      <c r="B14" s="6">
        <v>33</v>
      </c>
      <c r="C14" s="5" t="s">
        <v>85</v>
      </c>
      <c r="D14" s="5" t="s">
        <v>86</v>
      </c>
      <c r="E14" s="5" t="s">
        <v>87</v>
      </c>
      <c r="F14" s="8">
        <v>119</v>
      </c>
      <c r="G14" s="8">
        <v>169</v>
      </c>
      <c r="H14" s="8">
        <v>98</v>
      </c>
      <c r="I14" s="8"/>
      <c r="J14" s="18">
        <f t="shared" si="0"/>
        <v>386</v>
      </c>
      <c r="K14" s="18">
        <v>8</v>
      </c>
      <c r="L14" s="19">
        <f t="shared" si="2"/>
        <v>77.7653707819846</v>
      </c>
    </row>
    <row r="15" spans="1:12" ht="12.75">
      <c r="A15" s="8">
        <f t="shared" si="1"/>
        <v>9</v>
      </c>
      <c r="B15" s="5">
        <v>16</v>
      </c>
      <c r="C15" s="5" t="s">
        <v>112</v>
      </c>
      <c r="D15" s="5" t="s">
        <v>118</v>
      </c>
      <c r="E15" s="5" t="s">
        <v>114</v>
      </c>
      <c r="F15" s="8">
        <v>180</v>
      </c>
      <c r="G15" s="8">
        <v>113</v>
      </c>
      <c r="H15" s="8">
        <v>90</v>
      </c>
      <c r="I15" s="8"/>
      <c r="J15" s="18">
        <f t="shared" si="0"/>
        <v>383</v>
      </c>
      <c r="K15" s="18">
        <v>9</v>
      </c>
      <c r="L15" s="19">
        <f t="shared" si="2"/>
        <v>76.69829000195523</v>
      </c>
    </row>
    <row r="16" spans="1:12" ht="12.75">
      <c r="A16" s="8">
        <f t="shared" si="1"/>
        <v>10</v>
      </c>
      <c r="B16" s="6">
        <v>37</v>
      </c>
      <c r="C16" s="57" t="s">
        <v>152</v>
      </c>
      <c r="D16" s="57" t="s">
        <v>140</v>
      </c>
      <c r="E16" s="5" t="s">
        <v>138</v>
      </c>
      <c r="F16" s="8">
        <v>94</v>
      </c>
      <c r="G16" s="8">
        <v>180</v>
      </c>
      <c r="H16" s="8">
        <v>109</v>
      </c>
      <c r="I16" s="8"/>
      <c r="J16" s="18">
        <f t="shared" si="0"/>
        <v>383</v>
      </c>
      <c r="K16" s="18">
        <v>10</v>
      </c>
      <c r="L16" s="19">
        <f t="shared" si="2"/>
        <v>76.24071509634848</v>
      </c>
    </row>
    <row r="17" spans="1:12" ht="12.75">
      <c r="A17" s="8">
        <f t="shared" si="1"/>
        <v>11</v>
      </c>
      <c r="B17" s="5">
        <v>9</v>
      </c>
      <c r="C17" s="7" t="s">
        <v>105</v>
      </c>
      <c r="D17" s="7" t="s">
        <v>108</v>
      </c>
      <c r="E17" s="7" t="s">
        <v>104</v>
      </c>
      <c r="F17" s="8">
        <v>73</v>
      </c>
      <c r="G17" s="8">
        <v>127</v>
      </c>
      <c r="H17" s="8">
        <v>180</v>
      </c>
      <c r="I17" s="8"/>
      <c r="J17" s="18">
        <f t="shared" si="0"/>
        <v>380</v>
      </c>
      <c r="K17" s="18">
        <v>11</v>
      </c>
      <c r="L17" s="19">
        <f t="shared" si="2"/>
        <v>75.27123268921068</v>
      </c>
    </row>
    <row r="18" spans="1:12" ht="12.75">
      <c r="A18" s="8">
        <f t="shared" si="1"/>
        <v>12</v>
      </c>
      <c r="B18" s="5">
        <v>26</v>
      </c>
      <c r="C18" s="8" t="s">
        <v>68</v>
      </c>
      <c r="D18" s="8" t="s">
        <v>60</v>
      </c>
      <c r="E18" s="5" t="s">
        <v>59</v>
      </c>
      <c r="F18" s="8">
        <v>180</v>
      </c>
      <c r="G18" s="8">
        <v>180</v>
      </c>
      <c r="H18" s="8">
        <v>0</v>
      </c>
      <c r="I18" s="8"/>
      <c r="J18" s="18">
        <f t="shared" si="0"/>
        <v>360</v>
      </c>
      <c r="K18" s="18">
        <v>12</v>
      </c>
      <c r="L18" s="19">
        <f t="shared" si="2"/>
        <v>71.18964337661296</v>
      </c>
    </row>
    <row r="19" spans="1:12" ht="12.75">
      <c r="A19" s="8">
        <f t="shared" si="1"/>
        <v>13</v>
      </c>
      <c r="B19" s="5">
        <v>27</v>
      </c>
      <c r="C19" s="8" t="s">
        <v>84</v>
      </c>
      <c r="D19" s="57" t="s">
        <v>128</v>
      </c>
      <c r="E19" s="5" t="s">
        <v>59</v>
      </c>
      <c r="F19" s="8">
        <v>76</v>
      </c>
      <c r="G19" s="8">
        <v>114</v>
      </c>
      <c r="H19" s="8">
        <v>157</v>
      </c>
      <c r="I19" s="8"/>
      <c r="J19" s="18">
        <f t="shared" si="0"/>
        <v>347</v>
      </c>
      <c r="K19" s="18">
        <v>13</v>
      </c>
      <c r="L19" s="19">
        <f t="shared" si="2"/>
        <v>68.43461490661345</v>
      </c>
    </row>
    <row r="20" spans="1:12" ht="12.75">
      <c r="A20" s="8">
        <f t="shared" si="1"/>
        <v>14</v>
      </c>
      <c r="B20" s="5">
        <v>2</v>
      </c>
      <c r="C20" s="5" t="s">
        <v>69</v>
      </c>
      <c r="D20" s="5" t="s">
        <v>70</v>
      </c>
      <c r="E20" s="5" t="s">
        <v>34</v>
      </c>
      <c r="F20" s="8">
        <v>180</v>
      </c>
      <c r="G20" s="8">
        <v>85</v>
      </c>
      <c r="H20" s="8">
        <v>63</v>
      </c>
      <c r="I20" s="8"/>
      <c r="J20" s="18">
        <f t="shared" si="0"/>
        <v>328</v>
      </c>
      <c r="K20" s="18">
        <v>14</v>
      </c>
      <c r="L20" s="19">
        <f t="shared" si="2"/>
        <v>64.59424955438091</v>
      </c>
    </row>
    <row r="21" spans="1:12" ht="12.75">
      <c r="A21" s="8">
        <f t="shared" si="1"/>
        <v>15</v>
      </c>
      <c r="B21" s="6">
        <v>35</v>
      </c>
      <c r="C21" s="8" t="s">
        <v>136</v>
      </c>
      <c r="D21" s="8" t="s">
        <v>137</v>
      </c>
      <c r="E21" s="5" t="s">
        <v>138</v>
      </c>
      <c r="F21" s="8">
        <v>75</v>
      </c>
      <c r="G21" s="8">
        <v>180</v>
      </c>
      <c r="H21" s="8">
        <v>56</v>
      </c>
      <c r="I21" s="8"/>
      <c r="J21" s="18">
        <f t="shared" si="0"/>
        <v>311</v>
      </c>
      <c r="K21" s="18">
        <v>15</v>
      </c>
      <c r="L21" s="19">
        <f t="shared" si="2"/>
        <v>61.14646917245833</v>
      </c>
    </row>
    <row r="22" spans="1:12" ht="12.75">
      <c r="A22" s="8">
        <f t="shared" si="1"/>
        <v>16</v>
      </c>
      <c r="B22" s="5">
        <v>6</v>
      </c>
      <c r="C22" s="7" t="s">
        <v>77</v>
      </c>
      <c r="D22" s="7" t="s">
        <v>94</v>
      </c>
      <c r="E22" s="5" t="s">
        <v>34</v>
      </c>
      <c r="F22" s="8">
        <v>151</v>
      </c>
      <c r="G22" s="8">
        <v>77</v>
      </c>
      <c r="H22" s="8">
        <v>76</v>
      </c>
      <c r="I22" s="8"/>
      <c r="J22" s="18">
        <f t="shared" si="0"/>
        <v>304</v>
      </c>
      <c r="K22" s="18">
        <v>16</v>
      </c>
      <c r="L22" s="19">
        <f t="shared" si="2"/>
        <v>59.569885640159605</v>
      </c>
    </row>
    <row r="23" spans="1:12" ht="12.75">
      <c r="A23" s="8">
        <f t="shared" si="1"/>
        <v>17</v>
      </c>
      <c r="B23" s="5">
        <v>10</v>
      </c>
      <c r="C23" s="7" t="s">
        <v>106</v>
      </c>
      <c r="D23" s="7" t="s">
        <v>109</v>
      </c>
      <c r="E23" s="7" t="s">
        <v>104</v>
      </c>
      <c r="F23" s="8">
        <v>115</v>
      </c>
      <c r="G23" s="8">
        <v>88</v>
      </c>
      <c r="H23" s="8">
        <v>95</v>
      </c>
      <c r="I23" s="8"/>
      <c r="J23" s="18">
        <f t="shared" si="0"/>
        <v>298</v>
      </c>
      <c r="K23" s="18">
        <v>17</v>
      </c>
      <c r="L23" s="19">
        <f t="shared" si="2"/>
        <v>58.195485141824996</v>
      </c>
    </row>
    <row r="24" spans="1:12" ht="12.75">
      <c r="A24" s="8">
        <f>A23+1</f>
        <v>18</v>
      </c>
      <c r="B24" s="5">
        <v>22</v>
      </c>
      <c r="C24" s="5" t="s">
        <v>63</v>
      </c>
      <c r="D24" s="5" t="s">
        <v>32</v>
      </c>
      <c r="E24" s="58" t="s">
        <v>33</v>
      </c>
      <c r="F24" s="8">
        <v>54</v>
      </c>
      <c r="G24" s="8">
        <v>64</v>
      </c>
      <c r="H24" s="8">
        <v>180</v>
      </c>
      <c r="I24" s="8"/>
      <c r="J24" s="18">
        <f t="shared" si="0"/>
        <v>298</v>
      </c>
      <c r="K24" s="18">
        <v>18</v>
      </c>
      <c r="L24" s="19">
        <f t="shared" si="2"/>
        <v>57.947249304574676</v>
      </c>
    </row>
    <row r="25" spans="1:12" ht="12.75">
      <c r="A25" s="8">
        <f t="shared" si="1"/>
        <v>19</v>
      </c>
      <c r="B25" s="5">
        <v>19</v>
      </c>
      <c r="C25" s="5" t="s">
        <v>64</v>
      </c>
      <c r="D25" s="5" t="s">
        <v>31</v>
      </c>
      <c r="E25" s="5" t="s">
        <v>75</v>
      </c>
      <c r="F25" s="8">
        <v>88</v>
      </c>
      <c r="G25" s="8">
        <v>137</v>
      </c>
      <c r="H25" s="8">
        <v>61</v>
      </c>
      <c r="I25" s="8"/>
      <c r="J25" s="18">
        <f t="shared" si="0"/>
        <v>286</v>
      </c>
      <c r="K25" s="18">
        <v>19</v>
      </c>
      <c r="L25" s="19">
        <f t="shared" si="2"/>
        <v>55.49021612385723</v>
      </c>
    </row>
    <row r="26" spans="1:12" ht="12.75">
      <c r="A26" s="8">
        <v>20</v>
      </c>
      <c r="B26" s="5">
        <v>8</v>
      </c>
      <c r="C26" s="7" t="s">
        <v>102</v>
      </c>
      <c r="D26" s="7" t="s">
        <v>103</v>
      </c>
      <c r="E26" s="7" t="s">
        <v>104</v>
      </c>
      <c r="F26" s="8">
        <v>76</v>
      </c>
      <c r="G26" s="8">
        <v>74</v>
      </c>
      <c r="H26" s="8">
        <v>135</v>
      </c>
      <c r="I26" s="8"/>
      <c r="J26" s="18">
        <f t="shared" si="0"/>
        <v>285</v>
      </c>
      <c r="K26" s="18">
        <v>20</v>
      </c>
      <c r="L26" s="19">
        <f t="shared" si="2"/>
        <v>55.082266991560516</v>
      </c>
    </row>
    <row r="27" spans="1:12" ht="12.75">
      <c r="A27" s="8">
        <v>21</v>
      </c>
      <c r="B27" s="5">
        <v>15</v>
      </c>
      <c r="C27" s="60" t="s">
        <v>111</v>
      </c>
      <c r="D27" s="57" t="s">
        <v>117</v>
      </c>
      <c r="E27" s="5" t="s">
        <v>114</v>
      </c>
      <c r="F27" s="8">
        <v>42</v>
      </c>
      <c r="G27" s="8">
        <v>94</v>
      </c>
      <c r="H27" s="8">
        <v>132</v>
      </c>
      <c r="I27" s="8"/>
      <c r="J27" s="18">
        <f t="shared" si="0"/>
        <v>268</v>
      </c>
      <c r="K27" s="18">
        <v>21</v>
      </c>
      <c r="L27" s="19">
        <f t="shared" si="2"/>
        <v>51.72222585271299</v>
      </c>
    </row>
    <row r="28" spans="1:12" ht="12.75">
      <c r="A28" s="8">
        <v>22</v>
      </c>
      <c r="B28" s="5">
        <v>21</v>
      </c>
      <c r="C28" s="62" t="s">
        <v>121</v>
      </c>
      <c r="D28" s="57" t="s">
        <v>122</v>
      </c>
      <c r="E28" s="58" t="s">
        <v>75</v>
      </c>
      <c r="F28" s="8">
        <v>131</v>
      </c>
      <c r="G28" s="8">
        <v>53</v>
      </c>
      <c r="H28" s="8">
        <v>81</v>
      </c>
      <c r="I28" s="8"/>
      <c r="J28" s="18">
        <f t="shared" si="0"/>
        <v>265</v>
      </c>
      <c r="K28" s="18">
        <v>22</v>
      </c>
      <c r="L28" s="19">
        <f t="shared" si="2"/>
        <v>50.96463643627457</v>
      </c>
    </row>
    <row r="29" spans="1:12" ht="12.75">
      <c r="A29" s="8">
        <v>23</v>
      </c>
      <c r="B29" s="5">
        <v>5</v>
      </c>
      <c r="C29" s="6" t="s">
        <v>73</v>
      </c>
      <c r="D29" s="6" t="s">
        <v>89</v>
      </c>
      <c r="E29" s="58" t="s">
        <v>34</v>
      </c>
      <c r="F29" s="8">
        <v>83</v>
      </c>
      <c r="G29" s="8">
        <v>98</v>
      </c>
      <c r="H29" s="8">
        <v>69</v>
      </c>
      <c r="I29" s="8"/>
      <c r="J29" s="18">
        <f t="shared" si="0"/>
        <v>250</v>
      </c>
      <c r="K29" s="18">
        <v>23</v>
      </c>
      <c r="L29" s="19">
        <f t="shared" si="2"/>
        <v>47.99380710654292</v>
      </c>
    </row>
    <row r="30" spans="1:12" ht="12.75">
      <c r="A30" s="8">
        <v>24</v>
      </c>
      <c r="B30" s="8">
        <v>29</v>
      </c>
      <c r="C30" s="57" t="s">
        <v>127</v>
      </c>
      <c r="D30" s="57" t="s">
        <v>129</v>
      </c>
      <c r="E30" s="5" t="s">
        <v>59</v>
      </c>
      <c r="F30" s="8">
        <v>0</v>
      </c>
      <c r="G30" s="8">
        <v>71</v>
      </c>
      <c r="H30" s="8">
        <v>160</v>
      </c>
      <c r="I30" s="8"/>
      <c r="J30" s="18">
        <f t="shared" si="0"/>
        <v>231</v>
      </c>
      <c r="K30" s="18">
        <v>24</v>
      </c>
      <c r="L30" s="19">
        <f t="shared" si="2"/>
        <v>44.290454531084265</v>
      </c>
    </row>
    <row r="31" spans="1:12" ht="12.75">
      <c r="A31" s="8">
        <v>25</v>
      </c>
      <c r="B31" s="5">
        <v>1</v>
      </c>
      <c r="C31" s="6" t="s">
        <v>61</v>
      </c>
      <c r="D31" s="8" t="s">
        <v>62</v>
      </c>
      <c r="E31" s="5" t="s">
        <v>34</v>
      </c>
      <c r="F31" s="7">
        <v>84</v>
      </c>
      <c r="G31" s="7">
        <v>55</v>
      </c>
      <c r="H31" s="7">
        <v>61</v>
      </c>
      <c r="I31" s="7"/>
      <c r="J31" s="18">
        <f t="shared" si="0"/>
        <v>200</v>
      </c>
      <c r="K31" s="18">
        <v>25</v>
      </c>
      <c r="L31" s="19">
        <f t="shared" si="2"/>
        <v>38.37242612073921</v>
      </c>
    </row>
    <row r="32" spans="1:12" ht="12.75">
      <c r="A32" s="8">
        <v>26</v>
      </c>
      <c r="B32" s="5">
        <v>18</v>
      </c>
      <c r="C32" s="5" t="s">
        <v>78</v>
      </c>
      <c r="D32" s="5" t="s">
        <v>79</v>
      </c>
      <c r="E32" s="5" t="s">
        <v>120</v>
      </c>
      <c r="F32" s="8">
        <v>74</v>
      </c>
      <c r="G32" s="8">
        <v>52</v>
      </c>
      <c r="H32" s="8">
        <v>74</v>
      </c>
      <c r="I32" s="8"/>
      <c r="J32" s="18">
        <f t="shared" si="0"/>
        <v>200</v>
      </c>
      <c r="K32" s="18">
        <v>26</v>
      </c>
      <c r="L32" s="19">
        <f t="shared" si="2"/>
        <v>38.202092727751406</v>
      </c>
    </row>
    <row r="33" spans="1:12" ht="12.75">
      <c r="A33" s="8">
        <v>27</v>
      </c>
      <c r="B33" s="5">
        <v>11</v>
      </c>
      <c r="C33" s="7" t="s">
        <v>107</v>
      </c>
      <c r="D33" s="7" t="s">
        <v>110</v>
      </c>
      <c r="E33" s="7" t="s">
        <v>104</v>
      </c>
      <c r="F33" s="8">
        <v>105</v>
      </c>
      <c r="G33" s="8">
        <v>43</v>
      </c>
      <c r="H33" s="8">
        <v>42</v>
      </c>
      <c r="I33" s="8"/>
      <c r="J33" s="18">
        <f t="shared" si="0"/>
        <v>190</v>
      </c>
      <c r="K33" s="18">
        <v>27</v>
      </c>
      <c r="L33" s="19">
        <f t="shared" si="2"/>
        <v>36.18633671401786</v>
      </c>
    </row>
    <row r="34" spans="1:12" ht="12.75">
      <c r="A34" s="8">
        <v>28</v>
      </c>
      <c r="B34" s="5">
        <v>20</v>
      </c>
      <c r="C34" s="5" t="s">
        <v>80</v>
      </c>
      <c r="D34" s="5" t="s">
        <v>81</v>
      </c>
      <c r="E34" s="5" t="s">
        <v>75</v>
      </c>
      <c r="F34" s="8">
        <v>45</v>
      </c>
      <c r="G34" s="8">
        <v>87</v>
      </c>
      <c r="H34" s="8">
        <v>57</v>
      </c>
      <c r="I34" s="8"/>
      <c r="J34" s="18">
        <f t="shared" si="0"/>
        <v>189</v>
      </c>
      <c r="K34" s="18">
        <v>28</v>
      </c>
      <c r="L34" s="19">
        <f t="shared" si="2"/>
        <v>35.843208857000356</v>
      </c>
    </row>
    <row r="35" spans="1:12" ht="12.75">
      <c r="A35" s="8">
        <v>29</v>
      </c>
      <c r="B35" s="5">
        <v>3</v>
      </c>
      <c r="C35" s="8" t="s">
        <v>71</v>
      </c>
      <c r="D35" s="8" t="s">
        <v>88</v>
      </c>
      <c r="E35" s="5" t="s">
        <v>34</v>
      </c>
      <c r="F35" s="8">
        <v>68</v>
      </c>
      <c r="G35" s="8">
        <v>55</v>
      </c>
      <c r="H35" s="8">
        <v>65</v>
      </c>
      <c r="I35" s="8"/>
      <c r="J35" s="18">
        <f t="shared" si="0"/>
        <v>188</v>
      </c>
      <c r="K35" s="18">
        <v>29</v>
      </c>
      <c r="L35" s="19">
        <f t="shared" si="2"/>
        <v>35.50562400624781</v>
      </c>
    </row>
    <row r="36" spans="1:12" ht="12.75">
      <c r="A36" s="8">
        <v>30</v>
      </c>
      <c r="B36" s="5">
        <v>7</v>
      </c>
      <c r="C36" s="7" t="s">
        <v>99</v>
      </c>
      <c r="D36" s="7" t="s">
        <v>100</v>
      </c>
      <c r="E36" s="5" t="s">
        <v>34</v>
      </c>
      <c r="F36" s="7">
        <v>62</v>
      </c>
      <c r="G36" s="7">
        <v>44</v>
      </c>
      <c r="H36" s="7">
        <v>53</v>
      </c>
      <c r="I36" s="7"/>
      <c r="J36" s="18">
        <f t="shared" si="0"/>
        <v>159</v>
      </c>
      <c r="K36" s="18">
        <v>30</v>
      </c>
      <c r="L36" s="19">
        <f t="shared" si="2"/>
        <v>29.988021067670374</v>
      </c>
    </row>
    <row r="37" spans="1:12" ht="12.75">
      <c r="A37" s="8">
        <v>31</v>
      </c>
      <c r="B37" s="5">
        <v>17</v>
      </c>
      <c r="C37" s="57" t="s">
        <v>113</v>
      </c>
      <c r="D37" s="57" t="s">
        <v>119</v>
      </c>
      <c r="E37" s="5" t="s">
        <v>114</v>
      </c>
      <c r="F37" s="8">
        <v>0</v>
      </c>
      <c r="G37" s="8">
        <v>58</v>
      </c>
      <c r="H37" s="8">
        <v>84</v>
      </c>
      <c r="I37" s="8"/>
      <c r="J37" s="18">
        <f t="shared" si="0"/>
        <v>142</v>
      </c>
      <c r="K37" s="18">
        <v>31</v>
      </c>
      <c r="L37" s="19">
        <f t="shared" si="2"/>
        <v>26.697468528376124</v>
      </c>
    </row>
    <row r="38" spans="1:12" ht="12.75">
      <c r="A38" s="8">
        <v>32</v>
      </c>
      <c r="B38" s="5">
        <v>12</v>
      </c>
      <c r="C38" s="5" t="s">
        <v>95</v>
      </c>
      <c r="D38" s="5" t="s">
        <v>115</v>
      </c>
      <c r="E38" s="5" t="s">
        <v>114</v>
      </c>
      <c r="F38" s="7">
        <v>63</v>
      </c>
      <c r="G38" s="7">
        <v>47</v>
      </c>
      <c r="H38" s="7">
        <v>0</v>
      </c>
      <c r="I38" s="7"/>
      <c r="J38" s="18">
        <f t="shared" si="0"/>
        <v>110</v>
      </c>
      <c r="K38" s="18">
        <v>32</v>
      </c>
      <c r="L38" s="19">
        <f t="shared" si="2"/>
        <v>20.63365975759386</v>
      </c>
    </row>
    <row r="39" spans="1:12" ht="12.75">
      <c r="A39" s="8">
        <v>33</v>
      </c>
      <c r="B39" s="5">
        <v>24</v>
      </c>
      <c r="C39" s="57" t="s">
        <v>125</v>
      </c>
      <c r="D39" s="57" t="s">
        <v>126</v>
      </c>
      <c r="E39" s="5" t="s">
        <v>33</v>
      </c>
      <c r="F39" s="8">
        <v>85</v>
      </c>
      <c r="G39" s="8">
        <v>0</v>
      </c>
      <c r="H39" s="8">
        <v>0</v>
      </c>
      <c r="I39" s="8"/>
      <c r="J39" s="18">
        <f t="shared" si="0"/>
        <v>85</v>
      </c>
      <c r="K39" s="18">
        <v>33</v>
      </c>
      <c r="L39" s="19">
        <f t="shared" si="2"/>
        <v>15.870390512384416</v>
      </c>
    </row>
    <row r="40" spans="1:12" ht="12.75">
      <c r="A40" s="8">
        <v>34</v>
      </c>
      <c r="B40" s="5">
        <v>23</v>
      </c>
      <c r="C40" s="5" t="s">
        <v>123</v>
      </c>
      <c r="D40" s="5" t="s">
        <v>124</v>
      </c>
      <c r="E40" s="5" t="s">
        <v>33</v>
      </c>
      <c r="F40" s="8">
        <v>63</v>
      </c>
      <c r="G40" s="8">
        <v>0</v>
      </c>
      <c r="H40" s="8">
        <v>0</v>
      </c>
      <c r="I40" s="8"/>
      <c r="J40" s="18">
        <f t="shared" si="0"/>
        <v>63</v>
      </c>
      <c r="K40" s="18">
        <v>34</v>
      </c>
      <c r="L40" s="19">
        <f t="shared" si="2"/>
        <v>11.666666666666666</v>
      </c>
    </row>
    <row r="41" spans="1:12" ht="12.75">
      <c r="A41" s="8">
        <v>35</v>
      </c>
      <c r="B41" s="5">
        <v>13</v>
      </c>
      <c r="C41" s="7" t="s">
        <v>96</v>
      </c>
      <c r="D41" s="57" t="s">
        <v>116</v>
      </c>
      <c r="E41" s="5" t="s">
        <v>114</v>
      </c>
      <c r="F41" s="7">
        <v>0</v>
      </c>
      <c r="G41" s="7">
        <v>0</v>
      </c>
      <c r="H41" s="7">
        <v>0</v>
      </c>
      <c r="I41" s="7"/>
      <c r="J41" s="18">
        <f t="shared" si="0"/>
        <v>0</v>
      </c>
      <c r="K41" s="18">
        <v>35</v>
      </c>
      <c r="L41" s="19">
        <f t="shared" si="2"/>
        <v>-0.1258912730802053</v>
      </c>
    </row>
    <row r="42" spans="1:12" ht="12.75">
      <c r="A42" s="31"/>
      <c r="B42" s="55"/>
      <c r="C42" s="64"/>
      <c r="D42" s="64"/>
      <c r="E42" s="64"/>
      <c r="F42" s="31"/>
      <c r="G42" s="31"/>
      <c r="H42" s="31"/>
      <c r="I42" s="31"/>
      <c r="J42" s="20"/>
      <c r="K42" s="20"/>
      <c r="L42" s="51"/>
    </row>
    <row r="43" spans="1:12" ht="12" customHeight="1">
      <c r="A43" s="29"/>
      <c r="B43" s="30"/>
      <c r="C43" s="30"/>
      <c r="D43" s="30"/>
      <c r="E43" s="31"/>
      <c r="F43" s="32"/>
      <c r="G43" s="32"/>
      <c r="H43" s="32"/>
      <c r="I43" s="32"/>
      <c r="J43" s="33"/>
      <c r="K43" s="33"/>
      <c r="L43" s="34"/>
    </row>
    <row r="44" spans="1:9" ht="12.75">
      <c r="A44" s="72" t="s">
        <v>146</v>
      </c>
      <c r="B44" s="72"/>
      <c r="C44" s="72"/>
      <c r="D44" s="72"/>
      <c r="G44" s="27"/>
      <c r="H44" s="27"/>
      <c r="I44" s="27"/>
    </row>
    <row r="45" spans="1:9" ht="12.75" customHeight="1">
      <c r="A45" s="73" t="s">
        <v>90</v>
      </c>
      <c r="B45" s="73"/>
      <c r="C45" s="73"/>
      <c r="D45" s="73"/>
      <c r="E45" s="20"/>
      <c r="G45" s="27"/>
      <c r="H45" s="27"/>
      <c r="I45" s="27"/>
    </row>
    <row r="46" spans="1:12" ht="12.75">
      <c r="A46" s="72" t="s">
        <v>38</v>
      </c>
      <c r="B46" s="72"/>
      <c r="C46" s="72"/>
      <c r="D46" s="72"/>
      <c r="E46" s="21"/>
      <c r="F46" s="13"/>
      <c r="G46" s="13"/>
      <c r="H46" s="13"/>
      <c r="I46" s="13"/>
      <c r="J46" s="13"/>
      <c r="K46" s="13"/>
      <c r="L46" s="13"/>
    </row>
    <row r="47" spans="1:12" ht="12.75">
      <c r="A47" s="24"/>
      <c r="B47" s="16"/>
      <c r="C47" s="16"/>
      <c r="D47" s="16"/>
      <c r="E47" s="22"/>
      <c r="F47" s="21"/>
      <c r="G47" s="21"/>
      <c r="H47" s="21"/>
      <c r="I47" s="21"/>
      <c r="J47" s="21"/>
      <c r="K47" s="21"/>
      <c r="L47" s="21"/>
    </row>
    <row r="48" spans="1:12" ht="12.75">
      <c r="A48" s="68" t="s">
        <v>147</v>
      </c>
      <c r="B48" s="68"/>
      <c r="C48" s="68"/>
      <c r="D48" s="68"/>
      <c r="F48" s="23"/>
      <c r="G48" s="20"/>
      <c r="H48" s="11"/>
      <c r="I48" s="11"/>
      <c r="J48" s="25"/>
      <c r="K48" s="25"/>
      <c r="L48" s="25"/>
    </row>
    <row r="49" spans="5:9" ht="12.75">
      <c r="E49" s="14"/>
      <c r="G49" s="27"/>
      <c r="H49" s="27"/>
      <c r="I49" s="27"/>
    </row>
    <row r="50" spans="1:4" ht="12.75" customHeight="1">
      <c r="A50" s="67" t="s">
        <v>148</v>
      </c>
      <c r="B50" s="67"/>
      <c r="C50" s="67"/>
      <c r="D50" s="67"/>
    </row>
  </sheetData>
  <sheetProtection/>
  <mergeCells count="8">
    <mergeCell ref="A50:D50"/>
    <mergeCell ref="A46:D46"/>
    <mergeCell ref="A48:D48"/>
    <mergeCell ref="A1:L1"/>
    <mergeCell ref="A2:L2"/>
    <mergeCell ref="A4:L4"/>
    <mergeCell ref="A44:D44"/>
    <mergeCell ref="A45:D45"/>
  </mergeCells>
  <printOptions/>
  <pageMargins left="0.6299212598425197" right="0.11811023622047245" top="0.11811023622047245" bottom="0.31496062992125984" header="0" footer="0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9"/>
  <sheetViews>
    <sheetView zoomScaleSheetLayoutView="100" zoomScalePageLayoutView="0" workbookViewId="0" topLeftCell="A4">
      <selection activeCell="C19" sqref="C19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6.8515625" style="0" bestFit="1" customWidth="1"/>
    <col min="4" max="4" width="11.7109375" style="0" bestFit="1" customWidth="1"/>
    <col min="5" max="5" width="35.8515625" style="0" bestFit="1" customWidth="1"/>
    <col min="6" max="6" width="12.28125" style="0" bestFit="1" customWidth="1"/>
    <col min="7" max="7" width="7.28125" style="0" bestFit="1" customWidth="1"/>
    <col min="8" max="8" width="7.8515625" style="0" bestFit="1" customWidth="1"/>
    <col min="9" max="9" width="10.00390625" style="0" bestFit="1" customWidth="1"/>
    <col min="10" max="10" width="6.140625" style="0" bestFit="1" customWidth="1"/>
    <col min="11" max="11" width="6.7109375" style="0" bestFit="1" customWidth="1"/>
    <col min="12" max="12" width="11.421875" style="0" bestFit="1" customWidth="1"/>
  </cols>
  <sheetData>
    <row r="4" spans="1:12" ht="2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0.25">
      <c r="A5" s="74" t="s">
        <v>101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8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8.75">
      <c r="A7" s="75" t="s">
        <v>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9" spans="1:12" ht="12.75">
      <c r="A9" s="43" t="s">
        <v>45</v>
      </c>
      <c r="B9" s="43" t="s">
        <v>2</v>
      </c>
      <c r="C9" s="43" t="s">
        <v>14</v>
      </c>
      <c r="D9" s="43" t="s">
        <v>16</v>
      </c>
      <c r="E9" s="43" t="s">
        <v>15</v>
      </c>
      <c r="F9" s="43" t="s">
        <v>26</v>
      </c>
      <c r="G9" s="43" t="s">
        <v>24</v>
      </c>
      <c r="H9" s="43" t="s">
        <v>18</v>
      </c>
      <c r="I9" s="43" t="s">
        <v>27</v>
      </c>
      <c r="J9" s="43" t="s">
        <v>20</v>
      </c>
      <c r="K9" s="43" t="s">
        <v>23</v>
      </c>
      <c r="L9" s="43" t="s">
        <v>21</v>
      </c>
    </row>
    <row r="10" spans="1:12" ht="12.75">
      <c r="A10" s="18">
        <v>1</v>
      </c>
      <c r="B10" s="6">
        <v>33</v>
      </c>
      <c r="C10" s="5" t="s">
        <v>85</v>
      </c>
      <c r="D10" s="5" t="s">
        <v>86</v>
      </c>
      <c r="E10" s="5" t="s">
        <v>87</v>
      </c>
      <c r="F10" s="37">
        <v>738</v>
      </c>
      <c r="G10" s="8">
        <v>190</v>
      </c>
      <c r="H10" s="8"/>
      <c r="I10" s="8">
        <v>190</v>
      </c>
      <c r="J10" s="8">
        <f aca="true" t="shared" si="0" ref="J10:J23">SUM(F10+I10)</f>
        <v>928</v>
      </c>
      <c r="K10" s="8">
        <v>1</v>
      </c>
      <c r="L10" s="19">
        <f>100*((J10/928)+(LOG(14)-LOG(A10))/10)</f>
        <v>111.46128035678238</v>
      </c>
    </row>
    <row r="11" spans="1:12" ht="12.75">
      <c r="A11" s="18">
        <v>2</v>
      </c>
      <c r="B11" s="5">
        <v>22</v>
      </c>
      <c r="C11" s="5" t="s">
        <v>63</v>
      </c>
      <c r="D11" s="5" t="s">
        <v>32</v>
      </c>
      <c r="E11" s="5" t="s">
        <v>33</v>
      </c>
      <c r="F11" s="37">
        <v>686</v>
      </c>
      <c r="G11" s="8">
        <v>86</v>
      </c>
      <c r="H11" s="8"/>
      <c r="I11" s="8">
        <v>86</v>
      </c>
      <c r="J11" s="8">
        <f t="shared" si="0"/>
        <v>772</v>
      </c>
      <c r="K11" s="8">
        <v>2</v>
      </c>
      <c r="L11" s="19">
        <f aca="true" t="shared" si="1" ref="L11:L24">100*((J11/928)+(LOG(14)-LOG(A11))/10)</f>
        <v>91.64063557255636</v>
      </c>
    </row>
    <row r="12" spans="1:12" ht="12.75">
      <c r="A12" s="18">
        <v>3</v>
      </c>
      <c r="B12" s="5">
        <v>23</v>
      </c>
      <c r="C12" s="5" t="s">
        <v>123</v>
      </c>
      <c r="D12" s="5" t="s">
        <v>124</v>
      </c>
      <c r="E12" s="5" t="s">
        <v>33</v>
      </c>
      <c r="F12" s="37">
        <v>684</v>
      </c>
      <c r="G12" s="8">
        <v>76</v>
      </c>
      <c r="H12" s="8"/>
      <c r="I12" s="8">
        <v>76</v>
      </c>
      <c r="J12" s="8">
        <f t="shared" si="0"/>
        <v>760</v>
      </c>
      <c r="K12" s="8">
        <v>3</v>
      </c>
      <c r="L12" s="19">
        <f t="shared" si="1"/>
        <v>88.58661953372369</v>
      </c>
    </row>
    <row r="13" spans="1:12" ht="12.75">
      <c r="A13" s="18">
        <v>4</v>
      </c>
      <c r="B13" s="5">
        <v>24</v>
      </c>
      <c r="C13" s="57" t="s">
        <v>125</v>
      </c>
      <c r="D13" s="57" t="s">
        <v>126</v>
      </c>
      <c r="E13" s="5" t="s">
        <v>33</v>
      </c>
      <c r="F13" s="37">
        <v>665</v>
      </c>
      <c r="G13" s="8">
        <v>77</v>
      </c>
      <c r="H13" s="8"/>
      <c r="I13" s="8">
        <v>77</v>
      </c>
      <c r="J13" s="8">
        <f t="shared" si="0"/>
        <v>742</v>
      </c>
      <c r="K13" s="8">
        <v>4</v>
      </c>
      <c r="L13" s="19">
        <f t="shared" si="1"/>
        <v>85.39757699522688</v>
      </c>
    </row>
    <row r="14" spans="1:12" ht="12.75">
      <c r="A14" s="18">
        <v>5</v>
      </c>
      <c r="B14" s="6">
        <v>32</v>
      </c>
      <c r="C14" s="5" t="s">
        <v>46</v>
      </c>
      <c r="D14" s="5" t="s">
        <v>36</v>
      </c>
      <c r="E14" s="58" t="s">
        <v>35</v>
      </c>
      <c r="F14" s="37">
        <v>734</v>
      </c>
      <c r="G14" s="8">
        <v>0</v>
      </c>
      <c r="H14" s="8" t="s">
        <v>161</v>
      </c>
      <c r="I14" s="8"/>
      <c r="J14" s="8">
        <f t="shared" si="0"/>
        <v>734</v>
      </c>
      <c r="K14" s="8">
        <v>5</v>
      </c>
      <c r="L14" s="19">
        <f t="shared" si="1"/>
        <v>83.56640789962908</v>
      </c>
    </row>
    <row r="15" spans="1:12" ht="12.75">
      <c r="A15" s="18">
        <v>6</v>
      </c>
      <c r="B15" s="6">
        <v>34</v>
      </c>
      <c r="C15" s="5" t="s">
        <v>133</v>
      </c>
      <c r="D15" s="5" t="s">
        <v>134</v>
      </c>
      <c r="E15" s="5" t="s">
        <v>135</v>
      </c>
      <c r="F15" s="37">
        <v>527</v>
      </c>
      <c r="G15" s="8">
        <v>0</v>
      </c>
      <c r="H15" s="8">
        <v>102</v>
      </c>
      <c r="I15" s="8">
        <v>102</v>
      </c>
      <c r="J15" s="8">
        <f t="shared" si="0"/>
        <v>629</v>
      </c>
      <c r="K15" s="8">
        <v>5</v>
      </c>
      <c r="L15" s="19">
        <f t="shared" si="1"/>
        <v>71.45994026673905</v>
      </c>
    </row>
    <row r="16" spans="1:12" ht="12.75">
      <c r="A16" s="18">
        <v>7</v>
      </c>
      <c r="B16" s="5">
        <v>2</v>
      </c>
      <c r="C16" s="5" t="s">
        <v>69</v>
      </c>
      <c r="D16" s="5" t="s">
        <v>70</v>
      </c>
      <c r="E16" s="5" t="s">
        <v>34</v>
      </c>
      <c r="F16" s="37">
        <v>479</v>
      </c>
      <c r="G16" s="8">
        <v>94</v>
      </c>
      <c r="H16" s="8"/>
      <c r="I16" s="8">
        <v>94</v>
      </c>
      <c r="J16" s="8">
        <f t="shared" si="0"/>
        <v>573</v>
      </c>
      <c r="K16" s="8">
        <v>7</v>
      </c>
      <c r="L16" s="19">
        <f t="shared" si="1"/>
        <v>64.75598961181221</v>
      </c>
    </row>
    <row r="17" spans="1:12" ht="12.75">
      <c r="A17" s="18">
        <v>8</v>
      </c>
      <c r="B17" s="5">
        <v>6</v>
      </c>
      <c r="C17" s="65" t="s">
        <v>77</v>
      </c>
      <c r="D17" s="7" t="s">
        <v>94</v>
      </c>
      <c r="E17" s="5" t="s">
        <v>34</v>
      </c>
      <c r="F17" s="37">
        <v>424</v>
      </c>
      <c r="G17" s="8">
        <f>-H17</f>
        <v>-92</v>
      </c>
      <c r="H17" s="8">
        <v>92</v>
      </c>
      <c r="I17" s="8">
        <v>92</v>
      </c>
      <c r="J17" s="8">
        <f t="shared" si="0"/>
        <v>516</v>
      </c>
      <c r="K17" s="8">
        <v>8</v>
      </c>
      <c r="L17" s="19">
        <f t="shared" si="1"/>
        <v>58.033828762725015</v>
      </c>
    </row>
    <row r="18" spans="1:12" ht="12.75">
      <c r="A18" s="18">
        <v>9</v>
      </c>
      <c r="B18" s="5">
        <v>20</v>
      </c>
      <c r="C18" s="59" t="s">
        <v>80</v>
      </c>
      <c r="D18" s="5" t="s">
        <v>81</v>
      </c>
      <c r="E18" s="58" t="s">
        <v>75</v>
      </c>
      <c r="F18" s="37">
        <v>413</v>
      </c>
      <c r="G18" s="8">
        <v>0</v>
      </c>
      <c r="H18" s="8">
        <v>96</v>
      </c>
      <c r="I18" s="8">
        <v>96</v>
      </c>
      <c r="J18" s="8">
        <f t="shared" si="0"/>
        <v>509</v>
      </c>
      <c r="K18" s="8">
        <v>9</v>
      </c>
      <c r="L18" s="19">
        <f t="shared" si="1"/>
        <v>56.767993193423614</v>
      </c>
    </row>
    <row r="19" spans="1:12" ht="12.75">
      <c r="A19" s="18">
        <v>10</v>
      </c>
      <c r="B19" s="5">
        <v>1</v>
      </c>
      <c r="C19" s="6" t="s">
        <v>61</v>
      </c>
      <c r="D19" s="8" t="s">
        <v>62</v>
      </c>
      <c r="E19" s="58" t="s">
        <v>34</v>
      </c>
      <c r="F19" s="37">
        <v>388</v>
      </c>
      <c r="G19" s="8">
        <v>90</v>
      </c>
      <c r="H19" s="8"/>
      <c r="I19" s="8">
        <v>90</v>
      </c>
      <c r="J19" s="8">
        <f t="shared" si="0"/>
        <v>478</v>
      </c>
      <c r="K19" s="8">
        <v>10</v>
      </c>
      <c r="L19" s="19">
        <f t="shared" si="1"/>
        <v>52.96990104643755</v>
      </c>
    </row>
    <row r="20" spans="1:12" ht="12.75">
      <c r="A20" s="18">
        <v>11</v>
      </c>
      <c r="B20" s="5">
        <v>7</v>
      </c>
      <c r="C20" s="7" t="s">
        <v>99</v>
      </c>
      <c r="D20" s="7" t="s">
        <v>100</v>
      </c>
      <c r="E20" s="5" t="s">
        <v>34</v>
      </c>
      <c r="F20" s="37">
        <v>374</v>
      </c>
      <c r="G20" s="8">
        <v>0</v>
      </c>
      <c r="H20" s="8">
        <v>91</v>
      </c>
      <c r="I20" s="8">
        <v>91</v>
      </c>
      <c r="J20" s="8">
        <f t="shared" si="0"/>
        <v>465</v>
      </c>
      <c r="K20" s="8">
        <v>11</v>
      </c>
      <c r="L20" s="19">
        <f t="shared" si="1"/>
        <v>51.15511212588979</v>
      </c>
    </row>
    <row r="21" spans="1:12" ht="12.75">
      <c r="A21" s="18">
        <v>12</v>
      </c>
      <c r="B21" s="6">
        <v>37</v>
      </c>
      <c r="C21" s="57" t="s">
        <v>152</v>
      </c>
      <c r="D21" s="57" t="s">
        <v>140</v>
      </c>
      <c r="E21" s="5" t="s">
        <v>138</v>
      </c>
      <c r="F21" s="37">
        <v>353</v>
      </c>
      <c r="G21" s="8">
        <v>63</v>
      </c>
      <c r="H21" s="8"/>
      <c r="I21" s="8">
        <v>63</v>
      </c>
      <c r="J21" s="8">
        <f t="shared" si="0"/>
        <v>416</v>
      </c>
      <c r="K21" s="8">
        <v>12</v>
      </c>
      <c r="L21" s="19">
        <f t="shared" si="1"/>
        <v>45.497054103202686</v>
      </c>
    </row>
    <row r="22" spans="1:12" ht="12.75">
      <c r="A22" s="18">
        <v>13</v>
      </c>
      <c r="B22" s="6">
        <v>38</v>
      </c>
      <c r="C22" s="62" t="s">
        <v>142</v>
      </c>
      <c r="D22" s="57" t="s">
        <v>143</v>
      </c>
      <c r="E22" s="66" t="s">
        <v>144</v>
      </c>
      <c r="F22" s="37">
        <v>350</v>
      </c>
      <c r="G22" s="8">
        <v>0</v>
      </c>
      <c r="H22" s="8">
        <v>63</v>
      </c>
      <c r="I22" s="8">
        <v>63</v>
      </c>
      <c r="J22" s="8">
        <f t="shared" si="0"/>
        <v>413</v>
      </c>
      <c r="K22" s="8">
        <v>13</v>
      </c>
      <c r="L22" s="19">
        <f t="shared" si="1"/>
        <v>44.8261571785416</v>
      </c>
    </row>
    <row r="23" spans="1:12" ht="12.75">
      <c r="A23" s="18">
        <v>14</v>
      </c>
      <c r="B23" s="6">
        <v>36</v>
      </c>
      <c r="C23" s="62" t="s">
        <v>139</v>
      </c>
      <c r="D23" s="57" t="s">
        <v>141</v>
      </c>
      <c r="E23" s="58" t="s">
        <v>138</v>
      </c>
      <c r="F23" s="37">
        <v>349</v>
      </c>
      <c r="G23" s="8">
        <v>56</v>
      </c>
      <c r="H23" s="8"/>
      <c r="I23" s="8">
        <v>56</v>
      </c>
      <c r="J23" s="8">
        <f t="shared" si="0"/>
        <v>405</v>
      </c>
      <c r="K23" s="8">
        <v>14</v>
      </c>
      <c r="L23" s="19">
        <f t="shared" si="1"/>
        <v>43.64224137931034</v>
      </c>
    </row>
    <row r="24" spans="1:12" ht="12.75">
      <c r="A24" s="18">
        <v>15</v>
      </c>
      <c r="B24" s="5">
        <v>19</v>
      </c>
      <c r="C24" s="59" t="s">
        <v>64</v>
      </c>
      <c r="D24" s="5" t="s">
        <v>31</v>
      </c>
      <c r="E24" s="58" t="s">
        <v>75</v>
      </c>
      <c r="F24" s="37">
        <v>420</v>
      </c>
      <c r="G24" s="8">
        <v>0</v>
      </c>
      <c r="H24" s="8">
        <v>0</v>
      </c>
      <c r="I24" s="8">
        <v>0</v>
      </c>
      <c r="J24" s="8">
        <v>0</v>
      </c>
      <c r="K24" s="8" t="s">
        <v>162</v>
      </c>
      <c r="L24" s="19">
        <f t="shared" si="1"/>
        <v>-0.29963223377443393</v>
      </c>
    </row>
    <row r="25" spans="1:12" ht="12.75">
      <c r="A25" s="18">
        <v>16</v>
      </c>
      <c r="B25" s="5">
        <v>21</v>
      </c>
      <c r="C25" s="57" t="s">
        <v>121</v>
      </c>
      <c r="D25" s="57" t="s">
        <v>122</v>
      </c>
      <c r="E25" s="58" t="s">
        <v>75</v>
      </c>
      <c r="F25" s="37">
        <v>415</v>
      </c>
      <c r="G25" s="8">
        <v>0</v>
      </c>
      <c r="H25" s="8">
        <v>0</v>
      </c>
      <c r="I25" s="8">
        <v>0</v>
      </c>
      <c r="J25" s="8">
        <v>0</v>
      </c>
      <c r="K25" s="8" t="s">
        <v>163</v>
      </c>
      <c r="L25" s="19">
        <v>0</v>
      </c>
    </row>
    <row r="26" spans="1:12" ht="12.75">
      <c r="A26" s="18">
        <v>17</v>
      </c>
      <c r="B26" s="6">
        <v>35</v>
      </c>
      <c r="C26" s="8" t="s">
        <v>136</v>
      </c>
      <c r="D26" s="8" t="s">
        <v>137</v>
      </c>
      <c r="E26" s="5" t="s">
        <v>138</v>
      </c>
      <c r="F26" s="37">
        <v>346</v>
      </c>
      <c r="G26" s="8">
        <v>0</v>
      </c>
      <c r="H26" s="8">
        <v>0</v>
      </c>
      <c r="I26" s="8">
        <v>0</v>
      </c>
      <c r="J26" s="8">
        <v>0</v>
      </c>
      <c r="K26" s="8" t="s">
        <v>163</v>
      </c>
      <c r="L26" s="19">
        <v>0</v>
      </c>
    </row>
    <row r="27" spans="1:12" ht="12.75">
      <c r="A27" s="22"/>
      <c r="B27" s="36"/>
      <c r="C27" s="13"/>
      <c r="D27" s="13"/>
      <c r="E27" s="13"/>
      <c r="F27" s="13"/>
      <c r="G27" s="53"/>
      <c r="H27" s="53"/>
      <c r="I27" s="53"/>
      <c r="J27" s="53"/>
      <c r="K27" s="53"/>
      <c r="L27" s="53"/>
    </row>
    <row r="28" spans="1:12" ht="12.75" customHeight="1">
      <c r="A28" s="72" t="s">
        <v>146</v>
      </c>
      <c r="B28" s="72"/>
      <c r="C28" s="72"/>
      <c r="D28" s="72"/>
      <c r="E28" s="9"/>
      <c r="F28" s="21"/>
      <c r="G28" s="21"/>
      <c r="H28" s="21"/>
      <c r="I28" s="21"/>
      <c r="J28" s="21"/>
      <c r="K28" s="21"/>
      <c r="L28" s="21"/>
    </row>
    <row r="29" spans="1:12" ht="12.75">
      <c r="A29" s="67" t="s">
        <v>92</v>
      </c>
      <c r="B29" s="67"/>
      <c r="C29" s="67"/>
      <c r="D29" s="67"/>
      <c r="E29" s="9"/>
      <c r="F29" s="21"/>
      <c r="G29" s="21"/>
      <c r="H29" s="21"/>
      <c r="I29" s="21"/>
      <c r="J29" s="21"/>
      <c r="K29" s="21"/>
      <c r="L29" s="21"/>
    </row>
    <row r="30" spans="1:12" ht="12.75">
      <c r="A30" s="72" t="s">
        <v>39</v>
      </c>
      <c r="B30" s="72"/>
      <c r="C30" s="72"/>
      <c r="D30" s="72"/>
      <c r="E30" s="9"/>
      <c r="I30" s="9"/>
      <c r="J30" s="9"/>
      <c r="K30" s="9"/>
      <c r="L30" s="9"/>
    </row>
    <row r="31" spans="1:12" ht="12.75" customHeight="1">
      <c r="A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68" t="s">
        <v>150</v>
      </c>
      <c r="B32" s="68"/>
      <c r="C32" s="68"/>
      <c r="D32" s="68"/>
      <c r="E32" s="9"/>
      <c r="F32" s="9"/>
      <c r="G32" s="9"/>
      <c r="H32" s="9"/>
      <c r="I32" s="9"/>
      <c r="J32" s="9"/>
      <c r="K32" s="9"/>
      <c r="L32" s="9"/>
    </row>
    <row r="33" spans="1:12" ht="12.75">
      <c r="A33" s="68" t="s">
        <v>158</v>
      </c>
      <c r="B33" s="68"/>
      <c r="C33" s="68"/>
      <c r="D33" s="68"/>
      <c r="E33" s="9"/>
      <c r="F33" s="9"/>
      <c r="G33" s="9"/>
      <c r="H33" s="9"/>
      <c r="I33" s="9"/>
      <c r="J33" s="9"/>
      <c r="K33" s="9"/>
      <c r="L33" s="9"/>
    </row>
    <row r="34" spans="1:12" ht="12.75">
      <c r="A34" s="68" t="s">
        <v>66</v>
      </c>
      <c r="B34" s="68"/>
      <c r="C34" s="68"/>
      <c r="D34" s="68"/>
      <c r="F34" s="9"/>
      <c r="G34" s="9"/>
      <c r="H34" s="9"/>
      <c r="I34" s="9"/>
      <c r="J34" s="9"/>
      <c r="K34" s="9"/>
      <c r="L34" s="9"/>
    </row>
    <row r="35" spans="1:12" ht="12.75">
      <c r="A35" s="69" t="s">
        <v>156</v>
      </c>
      <c r="B35" s="69"/>
      <c r="C35" s="69"/>
      <c r="F35" s="9"/>
      <c r="G35" s="9"/>
      <c r="H35" s="9"/>
      <c r="I35" s="9"/>
      <c r="J35" s="9"/>
      <c r="K35" s="9"/>
      <c r="L35" s="9"/>
    </row>
    <row r="36" spans="1:12" ht="12.75">
      <c r="A36" s="9"/>
      <c r="F36" s="9"/>
      <c r="G36" s="9"/>
      <c r="H36" s="9"/>
      <c r="I36" s="9"/>
      <c r="J36" s="9"/>
      <c r="K36" s="9"/>
      <c r="L36" s="9"/>
    </row>
    <row r="37" spans="1:12" ht="12.75">
      <c r="A37" s="68" t="s">
        <v>147</v>
      </c>
      <c r="B37" s="68"/>
      <c r="C37" s="68"/>
      <c r="D37" s="68"/>
      <c r="E37" s="14"/>
      <c r="F37" s="9"/>
      <c r="G37" s="9"/>
      <c r="H37" s="9"/>
      <c r="I37" s="9"/>
      <c r="J37" s="9"/>
      <c r="K37" s="9"/>
      <c r="L37" s="9"/>
    </row>
    <row r="39" spans="1:5" ht="15" customHeight="1">
      <c r="A39" s="67" t="s">
        <v>148</v>
      </c>
      <c r="B39" s="67"/>
      <c r="C39" s="67"/>
      <c r="D39" s="67"/>
      <c r="E39" s="13"/>
    </row>
    <row r="40" ht="15" customHeight="1"/>
    <row r="41" ht="15" customHeight="1"/>
    <row r="43" ht="12.75" customHeight="1"/>
    <row r="44" ht="15" customHeight="1"/>
    <row r="45" ht="15" customHeight="1"/>
    <row r="53" ht="12.75" customHeight="1"/>
  </sheetData>
  <sheetProtection/>
  <mergeCells count="12">
    <mergeCell ref="A39:D39"/>
    <mergeCell ref="A35:C35"/>
    <mergeCell ref="A29:D29"/>
    <mergeCell ref="A30:D30"/>
    <mergeCell ref="A32:D32"/>
    <mergeCell ref="A33:D33"/>
    <mergeCell ref="A4:L4"/>
    <mergeCell ref="A5:L5"/>
    <mergeCell ref="A7:L7"/>
    <mergeCell ref="A28:D28"/>
    <mergeCell ref="A34:D34"/>
    <mergeCell ref="A37:D37"/>
  </mergeCells>
  <printOptions/>
  <pageMargins left="0.7480314960629921" right="0.7480314960629921" top="0.7874015748031497" bottom="0.984251968503937" header="0.3937007874015748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2.140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5.57421875" style="0" bestFit="1" customWidth="1"/>
    <col min="10" max="10" width="6.140625" style="0" bestFit="1" customWidth="1"/>
    <col min="11" max="11" width="6.7109375" style="0" bestFit="1" customWidth="1"/>
    <col min="12" max="12" width="11.421875" style="0" bestFit="1" customWidth="1"/>
  </cols>
  <sheetData>
    <row r="1" spans="1:14" ht="20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40"/>
      <c r="N1" s="40"/>
    </row>
    <row r="2" spans="1:14" ht="20.25" customHeight="1">
      <c r="A2" s="74" t="s">
        <v>155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0"/>
      <c r="N2" s="40"/>
    </row>
    <row r="3" spans="1:14" ht="18.7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.75" customHeight="1">
      <c r="A4" s="75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9"/>
      <c r="N4" s="39"/>
    </row>
    <row r="6" spans="1:12" ht="12.75">
      <c r="A6" s="43" t="s">
        <v>45</v>
      </c>
      <c r="B6" s="43" t="s">
        <v>2</v>
      </c>
      <c r="C6" s="43" t="s">
        <v>14</v>
      </c>
      <c r="D6" s="43" t="s">
        <v>16</v>
      </c>
      <c r="E6" s="43" t="s">
        <v>15</v>
      </c>
      <c r="F6" s="43" t="s">
        <v>24</v>
      </c>
      <c r="G6" s="43" t="s">
        <v>18</v>
      </c>
      <c r="H6" s="43" t="s">
        <v>19</v>
      </c>
      <c r="I6" s="43" t="s">
        <v>29</v>
      </c>
      <c r="J6" s="43" t="s">
        <v>20</v>
      </c>
      <c r="K6" s="43" t="s">
        <v>23</v>
      </c>
      <c r="L6" s="43" t="s">
        <v>21</v>
      </c>
    </row>
    <row r="7" spans="1:12" ht="12.75">
      <c r="A7" s="8">
        <v>1</v>
      </c>
      <c r="B7" s="6">
        <v>31</v>
      </c>
      <c r="C7" s="57" t="s">
        <v>131</v>
      </c>
      <c r="D7" s="57" t="s">
        <v>132</v>
      </c>
      <c r="E7" s="5" t="s">
        <v>59</v>
      </c>
      <c r="F7" s="5">
        <v>749</v>
      </c>
      <c r="G7" s="5">
        <v>1000</v>
      </c>
      <c r="H7" s="5">
        <v>1000</v>
      </c>
      <c r="I7" s="5">
        <v>1000</v>
      </c>
      <c r="J7" s="18">
        <f>SUM(F7,G7,H7,I7)</f>
        <v>3749</v>
      </c>
      <c r="K7" s="8">
        <v>1</v>
      </c>
      <c r="L7" s="8">
        <f>100*((J7/3749)+(LOG(5)-LOG(A7))/10)</f>
        <v>106.98970004336019</v>
      </c>
    </row>
    <row r="8" spans="1:12" ht="12.75">
      <c r="A8" s="8">
        <v>2</v>
      </c>
      <c r="B8" s="6">
        <v>30</v>
      </c>
      <c r="C8" s="57" t="s">
        <v>130</v>
      </c>
      <c r="D8" s="57" t="s">
        <v>145</v>
      </c>
      <c r="E8" s="5" t="s">
        <v>59</v>
      </c>
      <c r="F8" s="5">
        <v>849</v>
      </c>
      <c r="G8" s="5">
        <v>773</v>
      </c>
      <c r="H8" s="5">
        <v>709</v>
      </c>
      <c r="I8" s="5">
        <v>741</v>
      </c>
      <c r="J8" s="18">
        <f>SUM(F8,G8,H8,I8)</f>
        <v>3072</v>
      </c>
      <c r="K8" s="37">
        <v>2</v>
      </c>
      <c r="L8" s="8">
        <f>100*((J8/3749)+(LOG(5)-LOG(A8))/10)</f>
        <v>85.9212512470298</v>
      </c>
    </row>
    <row r="9" spans="1:12" ht="12.75">
      <c r="A9" s="8">
        <v>3</v>
      </c>
      <c r="B9" s="6">
        <v>34</v>
      </c>
      <c r="C9" s="59" t="s">
        <v>133</v>
      </c>
      <c r="D9" s="5" t="s">
        <v>134</v>
      </c>
      <c r="E9" s="58" t="s">
        <v>135</v>
      </c>
      <c r="F9" s="5">
        <v>1000</v>
      </c>
      <c r="G9" s="5">
        <v>0</v>
      </c>
      <c r="H9" s="5">
        <v>1000</v>
      </c>
      <c r="I9" s="5">
        <v>978</v>
      </c>
      <c r="J9" s="18">
        <f>SUM(F9,G9,H9,I9)</f>
        <v>2978</v>
      </c>
      <c r="K9" s="37">
        <v>3</v>
      </c>
      <c r="L9" s="8">
        <f>100*((J9/3749)+(LOG(5)-LOG(A9))/10)</f>
        <v>81.65300336706247</v>
      </c>
    </row>
    <row r="10" spans="1:12" ht="12.75">
      <c r="A10" s="8">
        <v>4</v>
      </c>
      <c r="B10" s="5">
        <v>39</v>
      </c>
      <c r="C10" s="5" t="s">
        <v>97</v>
      </c>
      <c r="D10" s="5" t="s">
        <v>41</v>
      </c>
      <c r="E10" s="5" t="s">
        <v>40</v>
      </c>
      <c r="F10" s="44">
        <v>1000</v>
      </c>
      <c r="G10" s="8">
        <v>0</v>
      </c>
      <c r="H10" s="8">
        <v>877</v>
      </c>
      <c r="I10" s="8">
        <v>826</v>
      </c>
      <c r="J10" s="18">
        <f>SUM(F10,G10,H10,I10)</f>
        <v>2703</v>
      </c>
      <c r="K10" s="37">
        <v>4</v>
      </c>
      <c r="L10" s="8">
        <f>100*((J10/3749)+(LOG(5)-LOG(A10))/10)</f>
        <v>73.06832659047001</v>
      </c>
    </row>
    <row r="11" spans="1:12" ht="12.75">
      <c r="A11" s="8">
        <v>5</v>
      </c>
      <c r="B11" s="5">
        <v>1</v>
      </c>
      <c r="C11" s="6" t="s">
        <v>61</v>
      </c>
      <c r="D11" s="8" t="s">
        <v>62</v>
      </c>
      <c r="E11" s="5" t="s">
        <v>34</v>
      </c>
      <c r="F11" s="5">
        <v>596</v>
      </c>
      <c r="G11" s="5">
        <v>0</v>
      </c>
      <c r="H11" s="5">
        <v>323</v>
      </c>
      <c r="I11" s="5">
        <v>741</v>
      </c>
      <c r="J11" s="18">
        <f>SUM(F11,G11,H11,I11)</f>
        <v>1660</v>
      </c>
      <c r="K11" s="37">
        <v>5</v>
      </c>
      <c r="L11" s="8">
        <f>100*((J11/3749)+(LOG(5)-LOG(A11))/10)</f>
        <v>44.278474259802614</v>
      </c>
    </row>
    <row r="13" spans="1:4" ht="12.75">
      <c r="A13" s="72" t="s">
        <v>159</v>
      </c>
      <c r="B13" s="72"/>
      <c r="C13" s="72"/>
      <c r="D13" s="72"/>
    </row>
    <row r="14" spans="1:4" ht="12.75">
      <c r="A14" s="73" t="s">
        <v>157</v>
      </c>
      <c r="B14" s="73"/>
      <c r="C14" s="73"/>
      <c r="D14" s="73"/>
    </row>
    <row r="15" spans="1:12" ht="12.75">
      <c r="A15" s="72" t="s">
        <v>38</v>
      </c>
      <c r="B15" s="72"/>
      <c r="C15" s="72"/>
      <c r="D15" s="72"/>
      <c r="E15" s="20"/>
      <c r="F15" s="13"/>
      <c r="G15" s="13"/>
      <c r="H15" s="13"/>
      <c r="I15" s="13"/>
      <c r="J15" s="13"/>
      <c r="K15" s="13"/>
      <c r="L15" s="13"/>
    </row>
    <row r="16" spans="1:11" ht="12.75">
      <c r="A16" s="24"/>
      <c r="B16" s="16"/>
      <c r="C16" s="16"/>
      <c r="D16" s="16"/>
      <c r="E16" s="21"/>
      <c r="F16" s="21"/>
      <c r="G16" s="21"/>
      <c r="H16" s="21"/>
      <c r="I16" s="21"/>
      <c r="J16" s="21"/>
      <c r="K16" s="21"/>
    </row>
    <row r="17" spans="1:12" ht="12.75">
      <c r="A17" s="68" t="s">
        <v>147</v>
      </c>
      <c r="B17" s="68"/>
      <c r="C17" s="68"/>
      <c r="D17" s="68"/>
      <c r="E17" s="22"/>
      <c r="F17" s="23"/>
      <c r="G17" s="20"/>
      <c r="H17" s="11"/>
      <c r="I17" s="21"/>
      <c r="J17" s="21"/>
      <c r="K17" s="21"/>
      <c r="L17" s="12"/>
    </row>
    <row r="18" spans="5:13" ht="15" customHeight="1">
      <c r="E18" s="36"/>
      <c r="F18" s="23"/>
      <c r="G18" s="21"/>
      <c r="H18" s="21"/>
      <c r="I18" s="21"/>
      <c r="J18" s="21"/>
      <c r="K18" s="21"/>
      <c r="L18" s="35"/>
      <c r="M18" s="38"/>
    </row>
    <row r="19" spans="1:12" ht="12.75">
      <c r="A19" s="67" t="s">
        <v>148</v>
      </c>
      <c r="B19" s="67"/>
      <c r="C19" s="67"/>
      <c r="D19" s="67"/>
      <c r="E19" s="14"/>
      <c r="F19" s="9"/>
      <c r="G19" s="9"/>
      <c r="H19" s="9"/>
      <c r="I19" s="9"/>
      <c r="J19" s="9"/>
      <c r="K19" s="9"/>
      <c r="L19" s="21"/>
    </row>
    <row r="20" ht="12.75">
      <c r="L20" s="21"/>
    </row>
    <row r="21" ht="12.75">
      <c r="L21" s="9"/>
    </row>
    <row r="22" spans="1:4" ht="12" customHeight="1">
      <c r="A22" s="67"/>
      <c r="B22" s="67"/>
      <c r="C22" s="67"/>
      <c r="D22" s="67"/>
    </row>
    <row r="28" ht="12.75" customHeight="1"/>
  </sheetData>
  <sheetProtection/>
  <mergeCells count="9">
    <mergeCell ref="A22:D22"/>
    <mergeCell ref="A15:D15"/>
    <mergeCell ref="A17:D17"/>
    <mergeCell ref="A19:D19"/>
    <mergeCell ref="A14:D14"/>
    <mergeCell ref="A1:L1"/>
    <mergeCell ref="A4:L4"/>
    <mergeCell ref="A2:L2"/>
    <mergeCell ref="A13:D13"/>
  </mergeCells>
  <printOptions/>
  <pageMargins left="0.7480314960629921" right="0.7480314960629921" top="0.5511811023622047" bottom="0.984251968503937" header="0.2755905511811024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67">
      <selection activeCell="G26" sqref="G26"/>
    </sheetView>
  </sheetViews>
  <sheetFormatPr defaultColWidth="9.140625" defaultRowHeight="12.75"/>
  <cols>
    <col min="1" max="1" width="14.140625" style="0" bestFit="1" customWidth="1"/>
    <col min="2" max="2" width="22.57421875" style="0" bestFit="1" customWidth="1"/>
    <col min="3" max="3" width="15.7109375" style="0" bestFit="1" customWidth="1"/>
    <col min="4" max="4" width="35.8515625" style="0" bestFit="1" customWidth="1"/>
    <col min="5" max="5" width="11.8515625" style="0" bestFit="1" customWidth="1"/>
    <col min="6" max="6" width="10.8515625" style="0" bestFit="1" customWidth="1"/>
    <col min="7" max="7" width="8.28125" style="0" bestFit="1" customWidth="1"/>
    <col min="8" max="8" width="17.00390625" style="0" bestFit="1" customWidth="1"/>
  </cols>
  <sheetData>
    <row r="2" ht="12.75">
      <c r="C2" t="s">
        <v>47</v>
      </c>
    </row>
    <row r="3" ht="12.75">
      <c r="A3" s="45" t="s">
        <v>48</v>
      </c>
    </row>
    <row r="6" spans="1:8" ht="18.75">
      <c r="A6" s="46" t="s">
        <v>23</v>
      </c>
      <c r="B6" s="46" t="s">
        <v>14</v>
      </c>
      <c r="C6" s="46" t="s">
        <v>16</v>
      </c>
      <c r="D6" s="46" t="s">
        <v>15</v>
      </c>
      <c r="E6" s="46" t="s">
        <v>24</v>
      </c>
      <c r="F6" s="46" t="s">
        <v>49</v>
      </c>
      <c r="G6" s="46" t="s">
        <v>20</v>
      </c>
      <c r="H6" s="46" t="s">
        <v>50</v>
      </c>
    </row>
    <row r="7" spans="1:10" ht="12.75">
      <c r="A7" s="47">
        <v>1</v>
      </c>
      <c r="B7" s="6" t="s">
        <v>61</v>
      </c>
      <c r="C7" s="8" t="s">
        <v>62</v>
      </c>
      <c r="D7" s="5" t="s">
        <v>34</v>
      </c>
      <c r="E7" s="47">
        <v>159</v>
      </c>
      <c r="F7" s="47">
        <v>0</v>
      </c>
      <c r="G7" s="47">
        <f>SUM(E7+F7)</f>
        <v>159</v>
      </c>
      <c r="H7" s="47">
        <f>1000*(G7/$J$7)</f>
        <v>595.5056179775281</v>
      </c>
      <c r="J7">
        <f>MAX(G7:G9)</f>
        <v>267</v>
      </c>
    </row>
    <row r="8" spans="1:8" ht="12.75">
      <c r="A8" s="47">
        <v>2</v>
      </c>
      <c r="B8" s="59" t="s">
        <v>133</v>
      </c>
      <c r="C8" s="5" t="s">
        <v>134</v>
      </c>
      <c r="D8" s="58" t="s">
        <v>135</v>
      </c>
      <c r="E8" s="47">
        <v>267</v>
      </c>
      <c r="F8" s="47">
        <v>0</v>
      </c>
      <c r="G8" s="47">
        <f>SUM(E8+F8)</f>
        <v>267</v>
      </c>
      <c r="H8" s="47">
        <f>1000*(G8/$J$7)</f>
        <v>1000</v>
      </c>
    </row>
    <row r="9" spans="1:8" ht="12.75">
      <c r="A9" s="47">
        <v>3</v>
      </c>
      <c r="B9" s="57" t="s">
        <v>131</v>
      </c>
      <c r="C9" s="57" t="s">
        <v>132</v>
      </c>
      <c r="D9" s="5" t="s">
        <v>59</v>
      </c>
      <c r="E9" s="47">
        <v>200</v>
      </c>
      <c r="F9" s="47">
        <v>0</v>
      </c>
      <c r="G9" s="47">
        <f>SUM(E9+F9)</f>
        <v>200</v>
      </c>
      <c r="H9" s="47">
        <f>1000*(G9/$J$7)</f>
        <v>749.0636704119851</v>
      </c>
    </row>
    <row r="10" spans="1:8" ht="12.75">
      <c r="A10" s="47">
        <v>4</v>
      </c>
      <c r="B10" s="54"/>
      <c r="C10" s="54"/>
      <c r="D10" s="54"/>
      <c r="E10" s="54"/>
      <c r="F10" s="54"/>
      <c r="G10" s="54"/>
      <c r="H10" s="54"/>
    </row>
    <row r="11" spans="1:8" ht="12.75">
      <c r="A11" s="47">
        <v>5</v>
      </c>
      <c r="B11" s="54"/>
      <c r="C11" s="54"/>
      <c r="D11" s="54"/>
      <c r="E11" s="54"/>
      <c r="F11" s="54"/>
      <c r="G11" s="54"/>
      <c r="H11" s="54"/>
    </row>
    <row r="12" spans="1:8" ht="12.75">
      <c r="A12" s="47">
        <v>6</v>
      </c>
      <c r="B12" s="54"/>
      <c r="C12" s="54"/>
      <c r="D12" s="54"/>
      <c r="E12" s="54"/>
      <c r="F12" s="54"/>
      <c r="G12" s="54"/>
      <c r="H12" s="54"/>
    </row>
    <row r="13" ht="12.75">
      <c r="A13" s="45" t="s">
        <v>51</v>
      </c>
    </row>
    <row r="15" spans="1:8" ht="18.75">
      <c r="A15" s="46" t="s">
        <v>23</v>
      </c>
      <c r="B15" s="46" t="s">
        <v>14</v>
      </c>
      <c r="C15" s="46" t="s">
        <v>16</v>
      </c>
      <c r="D15" s="46" t="s">
        <v>15</v>
      </c>
      <c r="E15" s="46" t="s">
        <v>24</v>
      </c>
      <c r="F15" s="46" t="s">
        <v>49</v>
      </c>
      <c r="G15" s="46" t="s">
        <v>20</v>
      </c>
      <c r="H15" s="46" t="s">
        <v>50</v>
      </c>
    </row>
    <row r="16" spans="1:8" ht="12.75">
      <c r="A16" s="47">
        <v>1</v>
      </c>
      <c r="B16" s="5" t="s">
        <v>97</v>
      </c>
      <c r="C16" s="5" t="s">
        <v>41</v>
      </c>
      <c r="D16" s="5" t="s">
        <v>40</v>
      </c>
      <c r="E16" s="47">
        <v>357</v>
      </c>
      <c r="F16" s="47">
        <v>60</v>
      </c>
      <c r="G16" s="47">
        <f aca="true" t="shared" si="0" ref="G16:G21">SUM(E16+F16)</f>
        <v>417</v>
      </c>
      <c r="H16" s="47">
        <f aca="true" t="shared" si="1" ref="H16:H21">1000*(G16/$J$19)</f>
        <v>1000</v>
      </c>
    </row>
    <row r="17" spans="1:8" ht="12.75">
      <c r="A17" s="47">
        <v>2</v>
      </c>
      <c r="B17" s="57" t="s">
        <v>130</v>
      </c>
      <c r="C17" s="57" t="s">
        <v>145</v>
      </c>
      <c r="D17" s="5" t="s">
        <v>59</v>
      </c>
      <c r="E17" s="47">
        <v>354</v>
      </c>
      <c r="F17" s="47">
        <v>0</v>
      </c>
      <c r="G17" s="47">
        <f t="shared" si="0"/>
        <v>354</v>
      </c>
      <c r="H17" s="48">
        <f t="shared" si="1"/>
        <v>848.9208633093526</v>
      </c>
    </row>
    <row r="18" spans="1:8" ht="12.75">
      <c r="A18" s="47">
        <v>3</v>
      </c>
      <c r="B18" s="5" t="s">
        <v>112</v>
      </c>
      <c r="C18" s="5" t="s">
        <v>118</v>
      </c>
      <c r="D18" s="5" t="s">
        <v>114</v>
      </c>
      <c r="E18" s="47">
        <v>0</v>
      </c>
      <c r="F18" s="47">
        <v>0</v>
      </c>
      <c r="G18" s="47">
        <f t="shared" si="0"/>
        <v>0</v>
      </c>
      <c r="H18" s="48">
        <f t="shared" si="1"/>
        <v>0</v>
      </c>
    </row>
    <row r="19" spans="1:10" ht="12.75">
      <c r="A19" s="47">
        <v>4</v>
      </c>
      <c r="B19" s="47"/>
      <c r="C19" s="47"/>
      <c r="D19" s="47"/>
      <c r="E19" s="47">
        <v>0</v>
      </c>
      <c r="F19" s="47">
        <v>0</v>
      </c>
      <c r="G19" s="47">
        <f t="shared" si="0"/>
        <v>0</v>
      </c>
      <c r="H19" s="48">
        <f t="shared" si="1"/>
        <v>0</v>
      </c>
      <c r="J19">
        <f>MAX(G16:G21)</f>
        <v>417</v>
      </c>
    </row>
    <row r="20" spans="1:8" ht="12.75">
      <c r="A20" s="47">
        <v>5</v>
      </c>
      <c r="B20" s="47"/>
      <c r="C20" s="47"/>
      <c r="D20" s="47"/>
      <c r="E20" s="47"/>
      <c r="F20" s="47"/>
      <c r="G20" s="47">
        <f t="shared" si="0"/>
        <v>0</v>
      </c>
      <c r="H20" s="48">
        <f t="shared" si="1"/>
        <v>0</v>
      </c>
    </row>
    <row r="21" spans="1:8" ht="12.75">
      <c r="A21" s="47">
        <v>6</v>
      </c>
      <c r="B21" s="47"/>
      <c r="C21" s="47"/>
      <c r="D21" s="47"/>
      <c r="E21" s="47"/>
      <c r="F21" s="47"/>
      <c r="G21" s="47">
        <f t="shared" si="0"/>
        <v>0</v>
      </c>
      <c r="H21" s="48">
        <f t="shared" si="1"/>
        <v>0</v>
      </c>
    </row>
    <row r="25" ht="12.75">
      <c r="C25" t="s">
        <v>52</v>
      </c>
    </row>
    <row r="27" ht="12.75">
      <c r="A27" s="45" t="s">
        <v>48</v>
      </c>
    </row>
    <row r="30" spans="1:8" ht="18.75">
      <c r="A30" s="46" t="s">
        <v>23</v>
      </c>
      <c r="B30" s="46" t="s">
        <v>14</v>
      </c>
      <c r="C30" s="46" t="s">
        <v>16</v>
      </c>
      <c r="D30" s="46" t="s">
        <v>15</v>
      </c>
      <c r="E30" s="46" t="s">
        <v>18</v>
      </c>
      <c r="F30" s="46" t="s">
        <v>49</v>
      </c>
      <c r="G30" s="46" t="s">
        <v>20</v>
      </c>
      <c r="H30" s="46" t="s">
        <v>50</v>
      </c>
    </row>
    <row r="31" spans="1:8" ht="12.75">
      <c r="A31" s="47">
        <v>1</v>
      </c>
      <c r="B31" s="6" t="s">
        <v>61</v>
      </c>
      <c r="C31" s="8" t="s">
        <v>62</v>
      </c>
      <c r="D31" s="5" t="s">
        <v>34</v>
      </c>
      <c r="E31" s="47">
        <v>0</v>
      </c>
      <c r="F31" s="47">
        <v>0</v>
      </c>
      <c r="G31" s="47">
        <f aca="true" t="shared" si="2" ref="G31:G36">SUM(E31+F31)</f>
        <v>0</v>
      </c>
      <c r="H31" s="47" t="e">
        <f aca="true" t="shared" si="3" ref="H31:H36">1000*(G31/$J$34)</f>
        <v>#DIV/0!</v>
      </c>
    </row>
    <row r="32" spans="1:8" ht="12.75">
      <c r="A32" s="47">
        <v>2</v>
      </c>
      <c r="B32" s="5" t="s">
        <v>112</v>
      </c>
      <c r="C32" s="5" t="s">
        <v>118</v>
      </c>
      <c r="D32" s="5" t="s">
        <v>114</v>
      </c>
      <c r="E32" s="47">
        <v>0</v>
      </c>
      <c r="F32" s="47">
        <v>0</v>
      </c>
      <c r="G32" s="47">
        <f t="shared" si="2"/>
        <v>0</v>
      </c>
      <c r="H32" s="47" t="e">
        <f t="shared" si="3"/>
        <v>#DIV/0!</v>
      </c>
    </row>
    <row r="33" spans="1:8" ht="12.75">
      <c r="A33" s="47">
        <v>3</v>
      </c>
      <c r="B33" s="5" t="s">
        <v>97</v>
      </c>
      <c r="C33" s="5" t="s">
        <v>41</v>
      </c>
      <c r="D33" s="5" t="s">
        <v>40</v>
      </c>
      <c r="E33" s="47">
        <v>0</v>
      </c>
      <c r="F33" s="47">
        <v>0</v>
      </c>
      <c r="G33" s="47">
        <f t="shared" si="2"/>
        <v>0</v>
      </c>
      <c r="H33" s="47" t="e">
        <f t="shared" si="3"/>
        <v>#DIV/0!</v>
      </c>
    </row>
    <row r="34" spans="1:10" ht="12.75">
      <c r="A34" s="47">
        <v>4</v>
      </c>
      <c r="B34" s="8"/>
      <c r="C34" s="8"/>
      <c r="D34" s="5"/>
      <c r="E34" s="47">
        <v>0</v>
      </c>
      <c r="F34" s="47">
        <v>0</v>
      </c>
      <c r="G34" s="47">
        <f t="shared" si="2"/>
        <v>0</v>
      </c>
      <c r="H34" s="47" t="e">
        <f t="shared" si="3"/>
        <v>#DIV/0!</v>
      </c>
      <c r="J34">
        <f>MAX(G31:G36)</f>
        <v>0</v>
      </c>
    </row>
    <row r="35" spans="1:8" ht="12.75">
      <c r="A35" s="47">
        <v>5</v>
      </c>
      <c r="B35" s="7"/>
      <c r="C35" s="7"/>
      <c r="D35" s="5"/>
      <c r="E35" s="47">
        <v>0</v>
      </c>
      <c r="F35" s="47">
        <v>0</v>
      </c>
      <c r="G35" s="47">
        <f t="shared" si="2"/>
        <v>0</v>
      </c>
      <c r="H35" s="47" t="e">
        <f t="shared" si="3"/>
        <v>#DIV/0!</v>
      </c>
    </row>
    <row r="36" spans="1:8" ht="12.75">
      <c r="A36" s="47">
        <v>6</v>
      </c>
      <c r="B36" s="47"/>
      <c r="C36" s="47"/>
      <c r="D36" s="47"/>
      <c r="E36" s="47">
        <v>0</v>
      </c>
      <c r="F36" s="47">
        <v>0</v>
      </c>
      <c r="G36" s="47">
        <f t="shared" si="2"/>
        <v>0</v>
      </c>
      <c r="H36" s="47" t="e">
        <f t="shared" si="3"/>
        <v>#DIV/0!</v>
      </c>
    </row>
    <row r="39" ht="12.75">
      <c r="A39" s="45" t="s">
        <v>51</v>
      </c>
    </row>
    <row r="42" spans="1:8" ht="18.75">
      <c r="A42" s="46" t="s">
        <v>23</v>
      </c>
      <c r="B42" s="46" t="s">
        <v>14</v>
      </c>
      <c r="C42" s="46" t="s">
        <v>16</v>
      </c>
      <c r="D42" s="46" t="s">
        <v>15</v>
      </c>
      <c r="E42" s="46" t="s">
        <v>18</v>
      </c>
      <c r="F42" s="46" t="s">
        <v>49</v>
      </c>
      <c r="G42" s="46" t="s">
        <v>20</v>
      </c>
      <c r="H42" s="46" t="s">
        <v>50</v>
      </c>
    </row>
    <row r="43" spans="1:8" ht="12.75">
      <c r="A43" s="47">
        <v>1</v>
      </c>
      <c r="B43" s="59" t="s">
        <v>133</v>
      </c>
      <c r="C43" s="5" t="s">
        <v>134</v>
      </c>
      <c r="D43" s="58" t="s">
        <v>135</v>
      </c>
      <c r="E43" s="47">
        <v>0</v>
      </c>
      <c r="F43" s="47">
        <v>0</v>
      </c>
      <c r="G43" s="47">
        <f aca="true" t="shared" si="4" ref="G43:G48">E43+F43</f>
        <v>0</v>
      </c>
      <c r="H43" s="47">
        <f aca="true" t="shared" si="5" ref="H43:H48">1000*(G43/$J$46)</f>
        <v>0</v>
      </c>
    </row>
    <row r="44" spans="1:8" ht="12.75">
      <c r="A44" s="47">
        <v>2</v>
      </c>
      <c r="B44" s="57" t="s">
        <v>131</v>
      </c>
      <c r="C44" s="57" t="s">
        <v>132</v>
      </c>
      <c r="D44" s="5" t="s">
        <v>59</v>
      </c>
      <c r="E44" s="47">
        <v>359</v>
      </c>
      <c r="F44" s="47">
        <v>90</v>
      </c>
      <c r="G44" s="47">
        <f t="shared" si="4"/>
        <v>449</v>
      </c>
      <c r="H44" s="47">
        <f t="shared" si="5"/>
        <v>1000</v>
      </c>
    </row>
    <row r="45" spans="1:8" ht="12.75">
      <c r="A45" s="47">
        <v>3</v>
      </c>
      <c r="B45" s="57" t="s">
        <v>130</v>
      </c>
      <c r="C45" s="57" t="s">
        <v>145</v>
      </c>
      <c r="D45" s="5" t="s">
        <v>59</v>
      </c>
      <c r="E45" s="47">
        <v>257</v>
      </c>
      <c r="F45" s="47">
        <v>90</v>
      </c>
      <c r="G45" s="47">
        <f t="shared" si="4"/>
        <v>347</v>
      </c>
      <c r="H45" s="47">
        <f t="shared" si="5"/>
        <v>772.8285077951002</v>
      </c>
    </row>
    <row r="46" spans="1:10" ht="12.75">
      <c r="A46" s="47">
        <v>4</v>
      </c>
      <c r="B46" s="47"/>
      <c r="C46" s="47"/>
      <c r="D46" s="47"/>
      <c r="E46" s="47">
        <v>0</v>
      </c>
      <c r="F46" s="47">
        <v>0</v>
      </c>
      <c r="G46" s="47">
        <f t="shared" si="4"/>
        <v>0</v>
      </c>
      <c r="H46" s="47">
        <f t="shared" si="5"/>
        <v>0</v>
      </c>
      <c r="J46">
        <f>MAX(G43:G48)</f>
        <v>449</v>
      </c>
    </row>
    <row r="47" spans="1:8" ht="12.75">
      <c r="A47" s="47">
        <v>5</v>
      </c>
      <c r="B47" s="47"/>
      <c r="C47" s="47"/>
      <c r="D47" s="47"/>
      <c r="E47" s="47">
        <v>0</v>
      </c>
      <c r="F47" s="47">
        <v>0</v>
      </c>
      <c r="G47" s="47">
        <f t="shared" si="4"/>
        <v>0</v>
      </c>
      <c r="H47" s="47">
        <f t="shared" si="5"/>
        <v>0</v>
      </c>
    </row>
    <row r="48" spans="1:8" ht="12.75">
      <c r="A48" s="47">
        <v>6</v>
      </c>
      <c r="B48" s="47"/>
      <c r="C48" s="47"/>
      <c r="D48" s="47"/>
      <c r="E48" s="47">
        <v>0</v>
      </c>
      <c r="F48" s="47">
        <v>0</v>
      </c>
      <c r="G48" s="47">
        <f t="shared" si="4"/>
        <v>0</v>
      </c>
      <c r="H48" s="47">
        <f t="shared" si="5"/>
        <v>0</v>
      </c>
    </row>
    <row r="51" ht="12.75">
      <c r="C51" t="s">
        <v>53</v>
      </c>
    </row>
    <row r="53" ht="12.75">
      <c r="A53" s="45" t="s">
        <v>48</v>
      </c>
    </row>
    <row r="56" spans="1:8" ht="18.75">
      <c r="A56" s="46" t="s">
        <v>23</v>
      </c>
      <c r="B56" s="46" t="s">
        <v>14</v>
      </c>
      <c r="C56" s="46" t="s">
        <v>16</v>
      </c>
      <c r="D56" s="46" t="s">
        <v>15</v>
      </c>
      <c r="E56" s="46" t="s">
        <v>19</v>
      </c>
      <c r="F56" s="46" t="s">
        <v>49</v>
      </c>
      <c r="G56" s="46" t="s">
        <v>20</v>
      </c>
      <c r="H56" s="46" t="s">
        <v>50</v>
      </c>
    </row>
    <row r="57" spans="1:8" ht="12.75">
      <c r="A57" s="47">
        <v>1</v>
      </c>
      <c r="B57" s="6" t="s">
        <v>61</v>
      </c>
      <c r="C57" s="8" t="s">
        <v>62</v>
      </c>
      <c r="D57" s="5" t="s">
        <v>34</v>
      </c>
      <c r="E57" s="47">
        <v>109</v>
      </c>
      <c r="F57" s="47">
        <v>20</v>
      </c>
      <c r="G57" s="47">
        <f aca="true" t="shared" si="6" ref="G57:G62">E57+F57</f>
        <v>129</v>
      </c>
      <c r="H57" s="47">
        <f aca="true" t="shared" si="7" ref="H57:H62">1000*(G57/$J$60)</f>
        <v>323.30827067669173</v>
      </c>
    </row>
    <row r="58" spans="1:8" ht="12.75">
      <c r="A58" s="47">
        <v>2</v>
      </c>
      <c r="B58" s="57" t="s">
        <v>131</v>
      </c>
      <c r="C58" s="57" t="s">
        <v>132</v>
      </c>
      <c r="D58" s="5" t="s">
        <v>59</v>
      </c>
      <c r="E58" s="47">
        <v>359</v>
      </c>
      <c r="F58" s="47">
        <v>40</v>
      </c>
      <c r="G58" s="47">
        <f t="shared" si="6"/>
        <v>399</v>
      </c>
      <c r="H58" s="47">
        <f t="shared" si="7"/>
        <v>1000</v>
      </c>
    </row>
    <row r="59" spans="1:8" ht="12.75">
      <c r="A59" s="47">
        <v>3</v>
      </c>
      <c r="B59" s="5" t="s">
        <v>97</v>
      </c>
      <c r="C59" s="5" t="s">
        <v>41</v>
      </c>
      <c r="D59" s="5" t="s">
        <v>40</v>
      </c>
      <c r="E59" s="47">
        <v>350</v>
      </c>
      <c r="F59" s="47">
        <v>0</v>
      </c>
      <c r="G59" s="47">
        <f t="shared" si="6"/>
        <v>350</v>
      </c>
      <c r="H59" s="47">
        <f t="shared" si="7"/>
        <v>877.1929824561403</v>
      </c>
    </row>
    <row r="60" spans="1:10" ht="12.75">
      <c r="A60" s="47">
        <v>4</v>
      </c>
      <c r="B60" s="8"/>
      <c r="C60" s="8"/>
      <c r="D60" s="5"/>
      <c r="E60" s="47"/>
      <c r="F60" s="47"/>
      <c r="G60" s="47">
        <f t="shared" si="6"/>
        <v>0</v>
      </c>
      <c r="H60" s="47">
        <f t="shared" si="7"/>
        <v>0</v>
      </c>
      <c r="J60">
        <f>MAX(G57:G62)</f>
        <v>399</v>
      </c>
    </row>
    <row r="61" spans="1:8" ht="12.75">
      <c r="A61" s="47">
        <v>5</v>
      </c>
      <c r="B61" s="7"/>
      <c r="C61" s="7"/>
      <c r="D61" s="5"/>
      <c r="E61" s="47"/>
      <c r="F61" s="47"/>
      <c r="G61" s="47">
        <f t="shared" si="6"/>
        <v>0</v>
      </c>
      <c r="H61" s="47">
        <f t="shared" si="7"/>
        <v>0</v>
      </c>
    </row>
    <row r="62" spans="1:8" ht="12.75">
      <c r="A62" s="47">
        <v>6</v>
      </c>
      <c r="B62" s="47"/>
      <c r="C62" s="47"/>
      <c r="D62" s="47"/>
      <c r="E62" s="47"/>
      <c r="F62" s="47"/>
      <c r="G62" s="47">
        <f t="shared" si="6"/>
        <v>0</v>
      </c>
      <c r="H62" s="47">
        <f t="shared" si="7"/>
        <v>0</v>
      </c>
    </row>
    <row r="65" ht="12.75">
      <c r="A65" s="45" t="s">
        <v>51</v>
      </c>
    </row>
    <row r="68" spans="1:8" ht="18.75">
      <c r="A68" s="46" t="s">
        <v>23</v>
      </c>
      <c r="B68" s="46" t="s">
        <v>14</v>
      </c>
      <c r="C68" s="46" t="s">
        <v>16</v>
      </c>
      <c r="D68" s="46" t="s">
        <v>15</v>
      </c>
      <c r="E68" s="46" t="s">
        <v>19</v>
      </c>
      <c r="F68" s="46" t="s">
        <v>49</v>
      </c>
      <c r="G68" s="46" t="s">
        <v>20</v>
      </c>
      <c r="H68" s="46" t="s">
        <v>50</v>
      </c>
    </row>
    <row r="69" spans="1:8" ht="12.75">
      <c r="A69" s="47">
        <v>1</v>
      </c>
      <c r="B69" s="59" t="s">
        <v>133</v>
      </c>
      <c r="C69" s="5" t="s">
        <v>134</v>
      </c>
      <c r="D69" s="58" t="s">
        <v>135</v>
      </c>
      <c r="E69" s="47">
        <v>328</v>
      </c>
      <c r="F69" s="47">
        <v>40</v>
      </c>
      <c r="G69" s="47">
        <f aca="true" t="shared" si="8" ref="G69:G74">E69+F69</f>
        <v>368</v>
      </c>
      <c r="H69" s="47">
        <f aca="true" t="shared" si="9" ref="H69:H74">1000*(G69/$J$72)</f>
        <v>1000</v>
      </c>
    </row>
    <row r="70" spans="1:8" ht="12.75">
      <c r="A70" s="47">
        <v>2</v>
      </c>
      <c r="B70" s="57" t="s">
        <v>130</v>
      </c>
      <c r="C70" s="57" t="s">
        <v>145</v>
      </c>
      <c r="D70" s="5" t="s">
        <v>59</v>
      </c>
      <c r="E70" s="47">
        <v>261</v>
      </c>
      <c r="F70" s="47">
        <v>0</v>
      </c>
      <c r="G70" s="47">
        <f t="shared" si="8"/>
        <v>261</v>
      </c>
      <c r="H70" s="47">
        <f t="shared" si="9"/>
        <v>709.2391304347826</v>
      </c>
    </row>
    <row r="71" spans="1:8" ht="12.75">
      <c r="A71" s="47">
        <v>3</v>
      </c>
      <c r="B71" s="5" t="s">
        <v>112</v>
      </c>
      <c r="C71" s="5" t="s">
        <v>118</v>
      </c>
      <c r="D71" s="5" t="s">
        <v>114</v>
      </c>
      <c r="E71" s="47">
        <v>0</v>
      </c>
      <c r="F71" s="47">
        <v>0</v>
      </c>
      <c r="G71" s="47">
        <f t="shared" si="8"/>
        <v>0</v>
      </c>
      <c r="H71" s="47">
        <f t="shared" si="9"/>
        <v>0</v>
      </c>
    </row>
    <row r="72" spans="1:10" ht="12.75">
      <c r="A72" s="47">
        <v>4</v>
      </c>
      <c r="B72" s="47"/>
      <c r="C72" s="47"/>
      <c r="D72" s="47"/>
      <c r="E72" s="47"/>
      <c r="F72" s="47"/>
      <c r="G72" s="47">
        <f t="shared" si="8"/>
        <v>0</v>
      </c>
      <c r="H72" s="47">
        <f t="shared" si="9"/>
        <v>0</v>
      </c>
      <c r="J72">
        <f>MAX(G69:G74)</f>
        <v>368</v>
      </c>
    </row>
    <row r="73" spans="1:8" ht="12.75">
      <c r="A73" s="47">
        <v>5</v>
      </c>
      <c r="B73" s="47"/>
      <c r="C73" s="47"/>
      <c r="D73" s="47"/>
      <c r="E73" s="47"/>
      <c r="F73" s="47"/>
      <c r="G73" s="47">
        <f t="shared" si="8"/>
        <v>0</v>
      </c>
      <c r="H73" s="47">
        <f t="shared" si="9"/>
        <v>0</v>
      </c>
    </row>
    <row r="74" spans="1:8" ht="12.75">
      <c r="A74" s="47">
        <v>6</v>
      </c>
      <c r="B74" s="47"/>
      <c r="C74" s="47"/>
      <c r="D74" s="47"/>
      <c r="E74" s="47"/>
      <c r="F74" s="47"/>
      <c r="G74" s="47">
        <f t="shared" si="8"/>
        <v>0</v>
      </c>
      <c r="H74" s="47">
        <f t="shared" si="9"/>
        <v>0</v>
      </c>
    </row>
    <row r="78" ht="12.75">
      <c r="A78" s="45" t="s">
        <v>54</v>
      </c>
    </row>
    <row r="81" spans="1:8" ht="18.75">
      <c r="A81" s="46" t="s">
        <v>23</v>
      </c>
      <c r="B81" s="46" t="s">
        <v>14</v>
      </c>
      <c r="C81" s="46" t="s">
        <v>16</v>
      </c>
      <c r="D81" s="46" t="s">
        <v>15</v>
      </c>
      <c r="E81" s="46" t="s">
        <v>29</v>
      </c>
      <c r="F81" s="46" t="s">
        <v>49</v>
      </c>
      <c r="G81" s="46" t="s">
        <v>20</v>
      </c>
      <c r="H81" s="46" t="s">
        <v>50</v>
      </c>
    </row>
    <row r="82" spans="1:8" ht="12.75">
      <c r="A82" s="47">
        <v>1</v>
      </c>
      <c r="B82" s="6" t="s">
        <v>61</v>
      </c>
      <c r="C82" s="8" t="s">
        <v>62</v>
      </c>
      <c r="D82" s="5" t="s">
        <v>34</v>
      </c>
      <c r="E82" s="47">
        <v>290</v>
      </c>
      <c r="F82" s="47">
        <v>50</v>
      </c>
      <c r="G82" s="47">
        <f aca="true" t="shared" si="10" ref="G82:G87">E82+F82</f>
        <v>340</v>
      </c>
      <c r="H82" s="47">
        <f aca="true" t="shared" si="11" ref="H82:H87">1000*(G82/$J$85)</f>
        <v>740.7407407407406</v>
      </c>
    </row>
    <row r="83" spans="1:8" ht="12.75">
      <c r="A83" s="47">
        <v>2</v>
      </c>
      <c r="B83" s="57" t="s">
        <v>131</v>
      </c>
      <c r="C83" s="57" t="s">
        <v>132</v>
      </c>
      <c r="D83" s="5" t="s">
        <v>59</v>
      </c>
      <c r="E83" s="47">
        <v>359</v>
      </c>
      <c r="F83" s="47">
        <v>100</v>
      </c>
      <c r="G83" s="47">
        <f t="shared" si="10"/>
        <v>459</v>
      </c>
      <c r="H83" s="47">
        <f t="shared" si="11"/>
        <v>1000</v>
      </c>
    </row>
    <row r="84" spans="1:8" ht="12.75">
      <c r="A84" s="47">
        <v>3</v>
      </c>
      <c r="B84" s="5" t="s">
        <v>97</v>
      </c>
      <c r="C84" s="5" t="s">
        <v>41</v>
      </c>
      <c r="D84" s="5" t="s">
        <v>40</v>
      </c>
      <c r="E84" s="47">
        <v>359</v>
      </c>
      <c r="F84" s="47">
        <v>20</v>
      </c>
      <c r="G84" s="47">
        <f t="shared" si="10"/>
        <v>379</v>
      </c>
      <c r="H84" s="47">
        <f t="shared" si="11"/>
        <v>825.7080610021786</v>
      </c>
    </row>
    <row r="85" spans="1:10" ht="12.75">
      <c r="A85" s="47">
        <v>4</v>
      </c>
      <c r="B85" s="59" t="s">
        <v>133</v>
      </c>
      <c r="C85" s="5" t="s">
        <v>134</v>
      </c>
      <c r="D85" s="58" t="s">
        <v>135</v>
      </c>
      <c r="E85" s="47">
        <v>359</v>
      </c>
      <c r="F85" s="47">
        <v>90</v>
      </c>
      <c r="G85" s="47">
        <f t="shared" si="10"/>
        <v>449</v>
      </c>
      <c r="H85" s="47">
        <f t="shared" si="11"/>
        <v>978.2135076252724</v>
      </c>
      <c r="J85">
        <f>MAX(G82:G87)</f>
        <v>459</v>
      </c>
    </row>
    <row r="86" spans="1:8" ht="12.75">
      <c r="A86" s="47">
        <v>5</v>
      </c>
      <c r="B86" s="57" t="s">
        <v>130</v>
      </c>
      <c r="C86" s="57" t="s">
        <v>145</v>
      </c>
      <c r="D86" s="5" t="s">
        <v>59</v>
      </c>
      <c r="E86" s="47">
        <v>330</v>
      </c>
      <c r="F86" s="47">
        <v>10</v>
      </c>
      <c r="G86" s="47">
        <f t="shared" si="10"/>
        <v>340</v>
      </c>
      <c r="H86" s="47">
        <f t="shared" si="11"/>
        <v>740.7407407407406</v>
      </c>
    </row>
    <row r="87" spans="1:8" ht="12.75">
      <c r="A87" s="47">
        <v>6</v>
      </c>
      <c r="B87" s="47"/>
      <c r="C87" s="47"/>
      <c r="D87" s="47"/>
      <c r="E87" s="47">
        <v>0</v>
      </c>
      <c r="F87" s="47">
        <v>0</v>
      </c>
      <c r="G87" s="47">
        <f t="shared" si="10"/>
        <v>0</v>
      </c>
      <c r="H87" s="47">
        <f t="shared" si="11"/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6.8515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6.140625" style="0" bestFit="1" customWidth="1"/>
    <col min="11" max="11" width="6.7109375" style="0" bestFit="1" customWidth="1"/>
    <col min="12" max="12" width="11.421875" style="0" bestFit="1" customWidth="1"/>
    <col min="13" max="13" width="18.7109375" style="0" customWidth="1"/>
  </cols>
  <sheetData>
    <row r="1" spans="1:12" ht="2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0.25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6:9" ht="12.75">
      <c r="F5" s="27"/>
      <c r="G5" s="27"/>
      <c r="H5" s="27"/>
      <c r="I5" s="27"/>
    </row>
    <row r="6" spans="1:12" ht="12.75">
      <c r="A6" s="43" t="s">
        <v>45</v>
      </c>
      <c r="B6" s="43" t="s">
        <v>2</v>
      </c>
      <c r="C6" s="43" t="s">
        <v>14</v>
      </c>
      <c r="D6" s="43" t="s">
        <v>16</v>
      </c>
      <c r="E6" s="43" t="s">
        <v>15</v>
      </c>
      <c r="F6" s="43" t="s">
        <v>24</v>
      </c>
      <c r="G6" s="43" t="s">
        <v>18</v>
      </c>
      <c r="H6" s="43" t="s">
        <v>19</v>
      </c>
      <c r="I6" s="43" t="s">
        <v>43</v>
      </c>
      <c r="J6" s="43" t="s">
        <v>20</v>
      </c>
      <c r="K6" s="43" t="s">
        <v>23</v>
      </c>
      <c r="L6" s="43" t="s">
        <v>21</v>
      </c>
    </row>
    <row r="7" spans="1:12" ht="12.75">
      <c r="A7" s="8">
        <v>1</v>
      </c>
      <c r="B7" s="5">
        <v>18</v>
      </c>
      <c r="C7" s="5" t="s">
        <v>78</v>
      </c>
      <c r="D7" s="5" t="s">
        <v>79</v>
      </c>
      <c r="E7" s="5" t="s">
        <v>120</v>
      </c>
      <c r="F7" s="8">
        <v>164</v>
      </c>
      <c r="G7" s="8">
        <v>180</v>
      </c>
      <c r="H7" s="8">
        <v>174</v>
      </c>
      <c r="I7" s="8"/>
      <c r="J7" s="8">
        <f aca="true" t="shared" si="0" ref="J7:J38">SUM(F7,G7,H7)</f>
        <v>518</v>
      </c>
      <c r="K7" s="8">
        <v>1</v>
      </c>
      <c r="L7" s="28">
        <f>100*((J7/518)+(LOG(29)-LOG(A7))/10)</f>
        <v>114.62397997898957</v>
      </c>
    </row>
    <row r="8" spans="1:12" ht="12.75">
      <c r="A8" s="8">
        <v>2</v>
      </c>
      <c r="B8" s="5">
        <v>28</v>
      </c>
      <c r="C8" s="5" t="s">
        <v>82</v>
      </c>
      <c r="D8" s="5" t="s">
        <v>83</v>
      </c>
      <c r="E8" s="5" t="s">
        <v>59</v>
      </c>
      <c r="F8" s="8">
        <v>180</v>
      </c>
      <c r="G8" s="8">
        <v>125</v>
      </c>
      <c r="H8" s="8">
        <v>180</v>
      </c>
      <c r="I8" s="8"/>
      <c r="J8" s="8">
        <f t="shared" si="0"/>
        <v>485</v>
      </c>
      <c r="K8" s="8">
        <v>2</v>
      </c>
      <c r="L8" s="28">
        <f aca="true" t="shared" si="1" ref="L8:L38">100*((J8/518)+(LOG(29)-LOG(A8))/10)</f>
        <v>105.24302365169338</v>
      </c>
    </row>
    <row r="9" spans="1:12" ht="12.75">
      <c r="A9" s="8">
        <v>3</v>
      </c>
      <c r="B9" s="6">
        <v>36</v>
      </c>
      <c r="C9" s="57" t="s">
        <v>139</v>
      </c>
      <c r="D9" s="57" t="s">
        <v>141</v>
      </c>
      <c r="E9" s="5" t="s">
        <v>138</v>
      </c>
      <c r="F9" s="8">
        <v>180</v>
      </c>
      <c r="G9" s="8">
        <v>122</v>
      </c>
      <c r="H9" s="8">
        <v>180</v>
      </c>
      <c r="I9" s="8"/>
      <c r="J9" s="8">
        <f t="shared" si="0"/>
        <v>482</v>
      </c>
      <c r="K9" s="8">
        <v>3</v>
      </c>
      <c r="L9" s="28">
        <f t="shared" si="1"/>
        <v>102.902960481986</v>
      </c>
    </row>
    <row r="10" spans="1:12" ht="12.75">
      <c r="A10" s="8">
        <v>4</v>
      </c>
      <c r="B10" s="5">
        <v>25</v>
      </c>
      <c r="C10" s="49" t="s">
        <v>55</v>
      </c>
      <c r="D10" s="49" t="s">
        <v>56</v>
      </c>
      <c r="E10" s="50" t="s">
        <v>57</v>
      </c>
      <c r="F10" s="8">
        <v>180</v>
      </c>
      <c r="G10" s="8">
        <v>178</v>
      </c>
      <c r="H10" s="8">
        <v>115</v>
      </c>
      <c r="I10" s="8"/>
      <c r="J10" s="8">
        <f t="shared" si="0"/>
        <v>473</v>
      </c>
      <c r="K10" s="8">
        <v>4</v>
      </c>
      <c r="L10" s="28">
        <f t="shared" si="1"/>
        <v>99.91612137845125</v>
      </c>
    </row>
    <row r="11" spans="1:12" ht="12.75">
      <c r="A11" s="8">
        <v>5</v>
      </c>
      <c r="B11" s="6">
        <v>37</v>
      </c>
      <c r="C11" s="57" t="s">
        <v>152</v>
      </c>
      <c r="D11" s="57" t="s">
        <v>140</v>
      </c>
      <c r="E11" s="5" t="s">
        <v>138</v>
      </c>
      <c r="F11" s="8">
        <v>180</v>
      </c>
      <c r="G11" s="8">
        <v>108</v>
      </c>
      <c r="H11" s="8">
        <v>180</v>
      </c>
      <c r="I11" s="8"/>
      <c r="J11" s="8">
        <f t="shared" si="0"/>
        <v>468</v>
      </c>
      <c r="K11" s="8">
        <v>5</v>
      </c>
      <c r="L11" s="28">
        <f t="shared" si="1"/>
        <v>97.98177028311972</v>
      </c>
    </row>
    <row r="12" spans="1:12" ht="12.75">
      <c r="A12" s="8">
        <v>6</v>
      </c>
      <c r="B12" s="8">
        <v>29</v>
      </c>
      <c r="C12" s="57" t="s">
        <v>127</v>
      </c>
      <c r="D12" s="57" t="s">
        <v>129</v>
      </c>
      <c r="E12" s="5" t="s">
        <v>59</v>
      </c>
      <c r="F12" s="8">
        <v>180</v>
      </c>
      <c r="G12" s="8">
        <v>102</v>
      </c>
      <c r="H12" s="8">
        <v>180</v>
      </c>
      <c r="I12" s="8"/>
      <c r="J12" s="8">
        <f t="shared" si="0"/>
        <v>462</v>
      </c>
      <c r="K12" s="8">
        <v>6</v>
      </c>
      <c r="L12" s="28">
        <f t="shared" si="1"/>
        <v>96.03165666434231</v>
      </c>
    </row>
    <row r="13" spans="1:12" ht="12.75">
      <c r="A13" s="8">
        <v>7</v>
      </c>
      <c r="B13" s="5">
        <v>20</v>
      </c>
      <c r="C13" s="5" t="s">
        <v>80</v>
      </c>
      <c r="D13" s="5" t="s">
        <v>81</v>
      </c>
      <c r="E13" s="5" t="s">
        <v>75</v>
      </c>
      <c r="F13" s="8">
        <v>112</v>
      </c>
      <c r="G13" s="8">
        <v>148</v>
      </c>
      <c r="H13" s="8">
        <v>180</v>
      </c>
      <c r="I13" s="8"/>
      <c r="J13" s="8">
        <f t="shared" si="0"/>
        <v>440</v>
      </c>
      <c r="K13" s="8">
        <v>7</v>
      </c>
      <c r="L13" s="28">
        <f t="shared" si="1"/>
        <v>91.11508452093193</v>
      </c>
    </row>
    <row r="14" spans="1:12" ht="12.75">
      <c r="A14" s="8">
        <v>8</v>
      </c>
      <c r="B14" s="5">
        <v>10</v>
      </c>
      <c r="C14" s="7" t="s">
        <v>106</v>
      </c>
      <c r="D14" s="7" t="s">
        <v>109</v>
      </c>
      <c r="E14" s="7" t="s">
        <v>104</v>
      </c>
      <c r="F14" s="8">
        <v>74</v>
      </c>
      <c r="G14" s="8">
        <v>180</v>
      </c>
      <c r="H14" s="8">
        <v>180</v>
      </c>
      <c r="I14" s="8"/>
      <c r="J14" s="8">
        <f t="shared" si="0"/>
        <v>434</v>
      </c>
      <c r="K14" s="8">
        <v>8</v>
      </c>
      <c r="L14" s="28">
        <f t="shared" si="1"/>
        <v>89.3768638928539</v>
      </c>
    </row>
    <row r="15" spans="1:12" ht="12.75">
      <c r="A15" s="8">
        <v>9</v>
      </c>
      <c r="B15" s="5">
        <v>14</v>
      </c>
      <c r="C15" s="5" t="s">
        <v>65</v>
      </c>
      <c r="D15" s="5" t="s">
        <v>37</v>
      </c>
      <c r="E15" s="5" t="s">
        <v>114</v>
      </c>
      <c r="F15" s="8">
        <v>180</v>
      </c>
      <c r="G15" s="8">
        <v>120</v>
      </c>
      <c r="H15" s="8">
        <v>113</v>
      </c>
      <c r="I15" s="8"/>
      <c r="J15" s="8">
        <f t="shared" si="0"/>
        <v>413</v>
      </c>
      <c r="K15" s="8">
        <v>9</v>
      </c>
      <c r="L15" s="28">
        <f t="shared" si="1"/>
        <v>84.81128461432603</v>
      </c>
    </row>
    <row r="16" spans="1:12" ht="12.75">
      <c r="A16" s="8">
        <v>10</v>
      </c>
      <c r="B16" s="6">
        <v>38</v>
      </c>
      <c r="C16" s="57" t="s">
        <v>142</v>
      </c>
      <c r="D16" s="57" t="s">
        <v>143</v>
      </c>
      <c r="E16" s="57" t="s">
        <v>144</v>
      </c>
      <c r="F16" s="8">
        <v>110</v>
      </c>
      <c r="G16" s="8">
        <v>125</v>
      </c>
      <c r="H16" s="8">
        <v>165</v>
      </c>
      <c r="I16" s="8"/>
      <c r="J16" s="8">
        <f t="shared" si="0"/>
        <v>400</v>
      </c>
      <c r="K16" s="8">
        <v>10</v>
      </c>
      <c r="L16" s="28">
        <f t="shared" si="1"/>
        <v>81.84405719906678</v>
      </c>
    </row>
    <row r="17" spans="1:12" ht="12.75">
      <c r="A17" s="8">
        <v>11</v>
      </c>
      <c r="B17" s="5">
        <v>1</v>
      </c>
      <c r="C17" s="6" t="s">
        <v>61</v>
      </c>
      <c r="D17" s="8" t="s">
        <v>62</v>
      </c>
      <c r="E17" s="5" t="s">
        <v>34</v>
      </c>
      <c r="F17" s="8">
        <v>105</v>
      </c>
      <c r="G17" s="8">
        <v>68</v>
      </c>
      <c r="H17" s="8">
        <v>170</v>
      </c>
      <c r="I17" s="8"/>
      <c r="J17" s="8">
        <f t="shared" si="0"/>
        <v>343</v>
      </c>
      <c r="K17" s="8">
        <v>11</v>
      </c>
      <c r="L17" s="28">
        <f t="shared" si="1"/>
        <v>70.42626934362353</v>
      </c>
    </row>
    <row r="18" spans="1:12" ht="12.75">
      <c r="A18" s="8">
        <v>12</v>
      </c>
      <c r="B18" s="5">
        <v>11</v>
      </c>
      <c r="C18" s="7" t="s">
        <v>107</v>
      </c>
      <c r="D18" s="7" t="s">
        <v>110</v>
      </c>
      <c r="E18" s="7" t="s">
        <v>104</v>
      </c>
      <c r="F18" s="8">
        <v>102</v>
      </c>
      <c r="G18" s="8">
        <v>55</v>
      </c>
      <c r="H18" s="8">
        <v>180</v>
      </c>
      <c r="I18" s="8"/>
      <c r="J18" s="8">
        <f t="shared" si="0"/>
        <v>337</v>
      </c>
      <c r="K18" s="8">
        <v>12</v>
      </c>
      <c r="L18" s="28">
        <f t="shared" si="1"/>
        <v>68.89008257642837</v>
      </c>
    </row>
    <row r="19" spans="1:12" ht="12.75">
      <c r="A19" s="8">
        <v>13</v>
      </c>
      <c r="B19" s="5">
        <v>6</v>
      </c>
      <c r="C19" s="7" t="s">
        <v>77</v>
      </c>
      <c r="D19" s="7" t="s">
        <v>94</v>
      </c>
      <c r="E19" s="5" t="s">
        <v>34</v>
      </c>
      <c r="F19" s="8">
        <v>43</v>
      </c>
      <c r="G19" s="8">
        <v>102</v>
      </c>
      <c r="H19" s="8">
        <v>180</v>
      </c>
      <c r="I19" s="8"/>
      <c r="J19" s="8">
        <f t="shared" si="0"/>
        <v>325</v>
      </c>
      <c r="K19" s="8">
        <v>13</v>
      </c>
      <c r="L19" s="28">
        <f t="shared" si="1"/>
        <v>66.22585919723393</v>
      </c>
    </row>
    <row r="20" spans="1:12" ht="12" customHeight="1">
      <c r="A20" s="8">
        <v>14</v>
      </c>
      <c r="B20" s="5">
        <v>4</v>
      </c>
      <c r="C20" s="5" t="s">
        <v>74</v>
      </c>
      <c r="D20" s="8" t="s">
        <v>76</v>
      </c>
      <c r="E20" s="5" t="s">
        <v>34</v>
      </c>
      <c r="F20" s="8">
        <v>57</v>
      </c>
      <c r="G20" s="8">
        <v>74</v>
      </c>
      <c r="H20" s="8">
        <v>180</v>
      </c>
      <c r="I20" s="8"/>
      <c r="J20" s="8">
        <f t="shared" si="0"/>
        <v>311</v>
      </c>
      <c r="K20" s="8">
        <v>14</v>
      </c>
      <c r="L20" s="28">
        <f t="shared" si="1"/>
        <v>63.201309660817216</v>
      </c>
    </row>
    <row r="21" spans="1:12" ht="12.75">
      <c r="A21" s="8">
        <v>15</v>
      </c>
      <c r="B21" s="5">
        <v>9</v>
      </c>
      <c r="C21" s="7" t="s">
        <v>105</v>
      </c>
      <c r="D21" s="7" t="s">
        <v>108</v>
      </c>
      <c r="E21" s="7" t="s">
        <v>104</v>
      </c>
      <c r="F21" s="8">
        <v>94</v>
      </c>
      <c r="G21" s="8">
        <v>100</v>
      </c>
      <c r="H21" s="8">
        <v>115</v>
      </c>
      <c r="I21" s="8"/>
      <c r="J21" s="8">
        <f t="shared" si="0"/>
        <v>309</v>
      </c>
      <c r="K21" s="8">
        <v>15</v>
      </c>
      <c r="L21" s="28">
        <f t="shared" si="1"/>
        <v>62.515577040942404</v>
      </c>
    </row>
    <row r="22" spans="1:12" ht="12.75">
      <c r="A22" s="8">
        <v>16</v>
      </c>
      <c r="B22" s="5">
        <v>5</v>
      </c>
      <c r="C22" s="6" t="s">
        <v>73</v>
      </c>
      <c r="D22" s="6" t="s">
        <v>89</v>
      </c>
      <c r="E22" s="5" t="s">
        <v>34</v>
      </c>
      <c r="F22" s="8">
        <v>73</v>
      </c>
      <c r="G22" s="8">
        <v>100</v>
      </c>
      <c r="H22" s="8">
        <v>118</v>
      </c>
      <c r="I22" s="8"/>
      <c r="J22" s="8">
        <f t="shared" si="0"/>
        <v>291</v>
      </c>
      <c r="K22" s="8">
        <v>16</v>
      </c>
      <c r="L22" s="28">
        <f t="shared" si="1"/>
        <v>58.76038633003648</v>
      </c>
    </row>
    <row r="23" spans="1:12" ht="12.75">
      <c r="A23" s="8">
        <v>17</v>
      </c>
      <c r="B23" s="5">
        <v>27</v>
      </c>
      <c r="C23" s="8" t="s">
        <v>84</v>
      </c>
      <c r="D23" s="57" t="s">
        <v>128</v>
      </c>
      <c r="E23" s="5" t="s">
        <v>59</v>
      </c>
      <c r="F23" s="8">
        <v>180</v>
      </c>
      <c r="G23" s="8">
        <v>0</v>
      </c>
      <c r="H23" s="8">
        <v>87</v>
      </c>
      <c r="I23" s="8"/>
      <c r="J23" s="8">
        <f t="shared" si="0"/>
        <v>267</v>
      </c>
      <c r="K23" s="8">
        <v>17</v>
      </c>
      <c r="L23" s="28">
        <f t="shared" si="1"/>
        <v>53.86389230960836</v>
      </c>
    </row>
    <row r="24" spans="1:12" ht="12.75">
      <c r="A24" s="8">
        <v>18</v>
      </c>
      <c r="B24" s="5">
        <v>7</v>
      </c>
      <c r="C24" s="7" t="s">
        <v>99</v>
      </c>
      <c r="D24" s="7" t="s">
        <v>100</v>
      </c>
      <c r="E24" s="58" t="s">
        <v>34</v>
      </c>
      <c r="F24" s="8">
        <v>180</v>
      </c>
      <c r="G24" s="8">
        <v>0</v>
      </c>
      <c r="H24" s="8">
        <v>74</v>
      </c>
      <c r="I24" s="8"/>
      <c r="J24" s="8">
        <f t="shared" si="0"/>
        <v>254</v>
      </c>
      <c r="K24" s="8">
        <v>18</v>
      </c>
      <c r="L24" s="28">
        <f t="shared" si="1"/>
        <v>51.106003962705536</v>
      </c>
    </row>
    <row r="25" spans="1:12" ht="12.75">
      <c r="A25" s="8">
        <v>19</v>
      </c>
      <c r="B25" s="5">
        <v>16</v>
      </c>
      <c r="C25" s="5" t="s">
        <v>112</v>
      </c>
      <c r="D25" s="5" t="s">
        <v>118</v>
      </c>
      <c r="E25" s="5" t="s">
        <v>114</v>
      </c>
      <c r="F25" s="8">
        <v>67</v>
      </c>
      <c r="G25" s="8">
        <v>90</v>
      </c>
      <c r="H25" s="8">
        <v>86</v>
      </c>
      <c r="I25" s="8"/>
      <c r="J25" s="8">
        <f t="shared" si="0"/>
        <v>243</v>
      </c>
      <c r="K25" s="8">
        <v>19</v>
      </c>
      <c r="L25" s="28">
        <f t="shared" si="1"/>
        <v>48.74764088065818</v>
      </c>
    </row>
    <row r="26" spans="1:12" ht="12.75">
      <c r="A26" s="8">
        <v>20</v>
      </c>
      <c r="B26" s="5">
        <v>19</v>
      </c>
      <c r="C26" s="5" t="s">
        <v>64</v>
      </c>
      <c r="D26" s="5" t="s">
        <v>31</v>
      </c>
      <c r="E26" s="5" t="s">
        <v>75</v>
      </c>
      <c r="F26" s="8">
        <v>144</v>
      </c>
      <c r="G26" s="8">
        <v>86</v>
      </c>
      <c r="H26" s="8">
        <v>0</v>
      </c>
      <c r="I26" s="8"/>
      <c r="J26" s="8">
        <f t="shared" si="0"/>
        <v>230</v>
      </c>
      <c r="K26" s="8">
        <v>20</v>
      </c>
      <c r="L26" s="28">
        <f t="shared" si="1"/>
        <v>46.01522442389415</v>
      </c>
    </row>
    <row r="27" spans="1:12" ht="12.75">
      <c r="A27" s="8">
        <v>21</v>
      </c>
      <c r="B27" s="5">
        <v>8</v>
      </c>
      <c r="C27" s="7" t="s">
        <v>102</v>
      </c>
      <c r="D27" s="7" t="s">
        <v>103</v>
      </c>
      <c r="E27" s="7" t="s">
        <v>104</v>
      </c>
      <c r="F27" s="8">
        <v>64</v>
      </c>
      <c r="G27" s="8">
        <v>97</v>
      </c>
      <c r="H27" s="8">
        <v>47</v>
      </c>
      <c r="I27" s="8"/>
      <c r="J27" s="8">
        <f t="shared" si="0"/>
        <v>208</v>
      </c>
      <c r="K27" s="8">
        <v>21</v>
      </c>
      <c r="L27" s="28">
        <f t="shared" si="1"/>
        <v>41.556227186090524</v>
      </c>
    </row>
    <row r="28" spans="1:12" ht="12.75">
      <c r="A28" s="8">
        <v>22</v>
      </c>
      <c r="B28" s="5">
        <v>26</v>
      </c>
      <c r="C28" s="8" t="s">
        <v>68</v>
      </c>
      <c r="D28" s="8" t="s">
        <v>60</v>
      </c>
      <c r="E28" s="5" t="s">
        <v>59</v>
      </c>
      <c r="F28" s="8">
        <v>0</v>
      </c>
      <c r="G28" s="8">
        <v>180</v>
      </c>
      <c r="H28" s="8">
        <v>0</v>
      </c>
      <c r="I28" s="8"/>
      <c r="J28" s="8">
        <f t="shared" si="0"/>
        <v>180</v>
      </c>
      <c r="K28" s="8">
        <v>22</v>
      </c>
      <c r="L28" s="28">
        <f t="shared" si="1"/>
        <v>35.94878791980225</v>
      </c>
    </row>
    <row r="29" spans="1:12" ht="12.75">
      <c r="A29" s="8">
        <v>23</v>
      </c>
      <c r="B29" s="5">
        <v>22</v>
      </c>
      <c r="C29" s="5" t="s">
        <v>63</v>
      </c>
      <c r="D29" s="5" t="s">
        <v>32</v>
      </c>
      <c r="E29" s="5" t="s">
        <v>33</v>
      </c>
      <c r="F29" s="8">
        <v>0</v>
      </c>
      <c r="G29" s="8">
        <v>87</v>
      </c>
      <c r="H29" s="8">
        <v>79</v>
      </c>
      <c r="I29" s="8"/>
      <c r="J29" s="8">
        <f t="shared" si="0"/>
        <v>166</v>
      </c>
      <c r="K29" s="8">
        <v>23</v>
      </c>
      <c r="L29" s="28">
        <f t="shared" si="1"/>
        <v>33.05303366514568</v>
      </c>
    </row>
    <row r="30" spans="1:12" ht="12.75">
      <c r="A30" s="8">
        <v>24</v>
      </c>
      <c r="B30" s="5">
        <v>21</v>
      </c>
      <c r="C30" s="57" t="s">
        <v>121</v>
      </c>
      <c r="D30" s="57" t="s">
        <v>122</v>
      </c>
      <c r="E30" s="5" t="s">
        <v>75</v>
      </c>
      <c r="F30" s="8">
        <v>0</v>
      </c>
      <c r="G30" s="8">
        <v>0</v>
      </c>
      <c r="H30" s="8">
        <v>109</v>
      </c>
      <c r="I30" s="8"/>
      <c r="J30" s="8">
        <f t="shared" si="0"/>
        <v>109</v>
      </c>
      <c r="K30" s="8">
        <v>24</v>
      </c>
      <c r="L30" s="28">
        <f t="shared" si="1"/>
        <v>21.864338604344542</v>
      </c>
    </row>
    <row r="31" spans="1:12" ht="12.75">
      <c r="A31" s="8">
        <v>25</v>
      </c>
      <c r="B31" s="6">
        <v>32</v>
      </c>
      <c r="C31" s="5" t="s">
        <v>46</v>
      </c>
      <c r="D31" s="5" t="s">
        <v>36</v>
      </c>
      <c r="E31" s="5" t="s">
        <v>35</v>
      </c>
      <c r="F31" s="8">
        <v>89</v>
      </c>
      <c r="G31" s="8">
        <v>0</v>
      </c>
      <c r="H31" s="8">
        <v>0</v>
      </c>
      <c r="I31" s="8"/>
      <c r="J31" s="8">
        <f t="shared" si="0"/>
        <v>89</v>
      </c>
      <c r="K31" s="8">
        <v>25</v>
      </c>
      <c r="L31" s="28">
        <f t="shared" si="1"/>
        <v>17.826047073736365</v>
      </c>
    </row>
    <row r="32" spans="1:12" ht="12.75">
      <c r="A32" s="8">
        <v>26</v>
      </c>
      <c r="B32" s="5">
        <v>3</v>
      </c>
      <c r="C32" s="8" t="s">
        <v>71</v>
      </c>
      <c r="D32" s="8" t="s">
        <v>88</v>
      </c>
      <c r="E32" s="5" t="s">
        <v>34</v>
      </c>
      <c r="F32" s="8">
        <v>79</v>
      </c>
      <c r="G32" s="8">
        <v>0</v>
      </c>
      <c r="H32" s="8">
        <v>0</v>
      </c>
      <c r="I32" s="8"/>
      <c r="J32" s="8">
        <f t="shared" si="0"/>
        <v>79</v>
      </c>
      <c r="K32" s="8">
        <v>26</v>
      </c>
      <c r="L32" s="28">
        <f t="shared" si="1"/>
        <v>15.72521175024663</v>
      </c>
    </row>
    <row r="33" spans="1:12" ht="12.75">
      <c r="A33" s="8">
        <v>27</v>
      </c>
      <c r="B33" s="5">
        <v>13</v>
      </c>
      <c r="C33" s="7" t="s">
        <v>96</v>
      </c>
      <c r="D33" s="57" t="s">
        <v>116</v>
      </c>
      <c r="E33" s="5" t="s">
        <v>114</v>
      </c>
      <c r="F33" s="8">
        <v>79</v>
      </c>
      <c r="G33" s="8">
        <v>0</v>
      </c>
      <c r="H33" s="8">
        <v>0</v>
      </c>
      <c r="I33" s="8"/>
      <c r="J33" s="8">
        <f t="shared" si="0"/>
        <v>79</v>
      </c>
      <c r="K33" s="8">
        <v>27</v>
      </c>
      <c r="L33" s="28">
        <f t="shared" si="1"/>
        <v>15.56130758836494</v>
      </c>
    </row>
    <row r="34" spans="1:12" ht="12.75">
      <c r="A34" s="8">
        <v>28</v>
      </c>
      <c r="B34" s="5">
        <v>23</v>
      </c>
      <c r="C34" s="5" t="s">
        <v>123</v>
      </c>
      <c r="D34" s="5" t="s">
        <v>124</v>
      </c>
      <c r="E34" s="5" t="s">
        <v>33</v>
      </c>
      <c r="F34" s="8">
        <v>0</v>
      </c>
      <c r="G34" s="8">
        <v>73</v>
      </c>
      <c r="H34" s="8">
        <v>0</v>
      </c>
      <c r="I34" s="8"/>
      <c r="J34" s="8">
        <f t="shared" si="0"/>
        <v>73</v>
      </c>
      <c r="K34" s="8">
        <v>28</v>
      </c>
      <c r="L34" s="28">
        <f t="shared" si="1"/>
        <v>14.24506375823146</v>
      </c>
    </row>
    <row r="35" spans="1:12" ht="12.75">
      <c r="A35" s="8">
        <v>29</v>
      </c>
      <c r="B35" s="5">
        <v>12</v>
      </c>
      <c r="C35" s="5" t="s">
        <v>95</v>
      </c>
      <c r="D35" s="5" t="s">
        <v>115</v>
      </c>
      <c r="E35" s="5" t="s">
        <v>114</v>
      </c>
      <c r="F35" s="8">
        <v>0</v>
      </c>
      <c r="G35" s="8">
        <v>38</v>
      </c>
      <c r="H35" s="8">
        <v>0</v>
      </c>
      <c r="I35" s="8"/>
      <c r="J35" s="8">
        <f t="shared" si="0"/>
        <v>38</v>
      </c>
      <c r="K35" s="8">
        <v>29</v>
      </c>
      <c r="L35" s="28">
        <f t="shared" si="1"/>
        <v>7.335907335907336</v>
      </c>
    </row>
    <row r="36" spans="1:12" ht="12.75">
      <c r="A36" s="8">
        <v>30</v>
      </c>
      <c r="B36" s="5">
        <v>15</v>
      </c>
      <c r="C36" s="8" t="s">
        <v>111</v>
      </c>
      <c r="D36" s="57" t="s">
        <v>117</v>
      </c>
      <c r="E36" s="5" t="s">
        <v>114</v>
      </c>
      <c r="F36" s="8">
        <v>0</v>
      </c>
      <c r="G36" s="8">
        <v>0</v>
      </c>
      <c r="H36" s="8">
        <v>0</v>
      </c>
      <c r="I36" s="8"/>
      <c r="J36" s="8">
        <f t="shared" si="0"/>
        <v>0</v>
      </c>
      <c r="K36" s="8" t="s">
        <v>154</v>
      </c>
      <c r="L36" s="28">
        <f t="shared" si="1"/>
        <v>-0.14723256820706299</v>
      </c>
    </row>
    <row r="37" spans="1:12" ht="12.75">
      <c r="A37" s="8">
        <v>31</v>
      </c>
      <c r="B37" s="5">
        <v>17</v>
      </c>
      <c r="C37" s="57" t="s">
        <v>113</v>
      </c>
      <c r="D37" s="57" t="s">
        <v>119</v>
      </c>
      <c r="E37" s="5" t="s">
        <v>114</v>
      </c>
      <c r="F37" s="8">
        <v>0</v>
      </c>
      <c r="G37" s="8">
        <v>0</v>
      </c>
      <c r="H37" s="8">
        <v>0</v>
      </c>
      <c r="I37" s="8"/>
      <c r="J37" s="8">
        <f t="shared" si="0"/>
        <v>0</v>
      </c>
      <c r="K37" s="8" t="s">
        <v>154</v>
      </c>
      <c r="L37" s="28">
        <f t="shared" si="1"/>
        <v>-0.2896369593531656</v>
      </c>
    </row>
    <row r="38" spans="1:12" ht="12.75">
      <c r="A38" s="8">
        <v>32</v>
      </c>
      <c r="B38" s="5">
        <v>24</v>
      </c>
      <c r="C38" s="57" t="s">
        <v>125</v>
      </c>
      <c r="D38" s="57" t="s">
        <v>126</v>
      </c>
      <c r="E38" s="5" t="s">
        <v>33</v>
      </c>
      <c r="F38" s="8">
        <v>0</v>
      </c>
      <c r="G38" s="8">
        <v>0</v>
      </c>
      <c r="H38" s="8">
        <v>0</v>
      </c>
      <c r="I38" s="8"/>
      <c r="J38" s="8">
        <f t="shared" si="0"/>
        <v>0</v>
      </c>
      <c r="K38" s="8" t="s">
        <v>154</v>
      </c>
      <c r="L38" s="28">
        <f t="shared" si="1"/>
        <v>-0.4275198042094997</v>
      </c>
    </row>
    <row r="40" spans="1:12" ht="12.75">
      <c r="A40" s="72" t="s">
        <v>153</v>
      </c>
      <c r="B40" s="72"/>
      <c r="C40" s="72"/>
      <c r="D40" s="72"/>
      <c r="E40" s="9"/>
      <c r="F40" s="10"/>
      <c r="G40" s="10"/>
      <c r="H40" s="10"/>
      <c r="I40" s="10"/>
      <c r="J40" s="9"/>
      <c r="K40" s="9"/>
      <c r="L40" s="9"/>
    </row>
    <row r="41" spans="1:12" ht="12.75">
      <c r="A41" s="73" t="s">
        <v>93</v>
      </c>
      <c r="B41" s="73"/>
      <c r="C41" s="73"/>
      <c r="D41" s="73"/>
      <c r="E41" s="20"/>
      <c r="F41" s="10"/>
      <c r="G41" s="10"/>
      <c r="H41" s="10"/>
      <c r="I41" s="10"/>
      <c r="J41" s="9"/>
      <c r="K41" s="9"/>
      <c r="L41" s="9"/>
    </row>
    <row r="42" spans="1:12" ht="12.75">
      <c r="A42" s="72" t="s">
        <v>38</v>
      </c>
      <c r="B42" s="72"/>
      <c r="C42" s="72"/>
      <c r="D42" s="72"/>
      <c r="E42" s="21"/>
      <c r="F42" s="13"/>
      <c r="G42" s="13"/>
      <c r="H42" s="13"/>
      <c r="I42" s="13"/>
      <c r="J42" s="13"/>
      <c r="K42" s="13"/>
      <c r="L42" s="13"/>
    </row>
    <row r="43" spans="1:12" ht="12.75">
      <c r="A43" s="24"/>
      <c r="B43" s="16"/>
      <c r="C43" s="16"/>
      <c r="D43" s="16"/>
      <c r="E43" s="22"/>
      <c r="F43" s="21"/>
      <c r="G43" s="21"/>
      <c r="H43" s="21"/>
      <c r="I43" s="21"/>
      <c r="J43" s="21"/>
      <c r="K43" s="21"/>
      <c r="L43" s="21"/>
    </row>
    <row r="44" spans="1:12" ht="12.75">
      <c r="A44" s="68" t="s">
        <v>147</v>
      </c>
      <c r="B44" s="68"/>
      <c r="C44" s="68"/>
      <c r="D44" s="68"/>
      <c r="E44" s="9"/>
      <c r="F44" s="23"/>
      <c r="G44" s="20"/>
      <c r="H44" s="11"/>
      <c r="I44" s="11"/>
      <c r="J44" s="25"/>
      <c r="K44" s="25"/>
      <c r="L44" s="25"/>
    </row>
    <row r="45" spans="5:12" ht="12.75">
      <c r="E45" s="14"/>
      <c r="F45" s="10"/>
      <c r="G45" s="10"/>
      <c r="H45" s="10"/>
      <c r="I45" s="10"/>
      <c r="J45" s="9"/>
      <c r="K45" s="9"/>
      <c r="L45" s="9"/>
    </row>
    <row r="46" spans="1:12" ht="12.75">
      <c r="A46" s="67" t="s">
        <v>148</v>
      </c>
      <c r="B46" s="67"/>
      <c r="C46" s="67"/>
      <c r="D46" s="67"/>
      <c r="E46" s="9"/>
      <c r="F46" s="10"/>
      <c r="G46" s="10"/>
      <c r="H46" s="10"/>
      <c r="I46" s="10"/>
      <c r="J46" s="9"/>
      <c r="K46" s="9"/>
      <c r="L46" s="9"/>
    </row>
  </sheetData>
  <sheetProtection/>
  <mergeCells count="8">
    <mergeCell ref="A46:D46"/>
    <mergeCell ref="A42:D42"/>
    <mergeCell ref="A44:D44"/>
    <mergeCell ref="A1:L1"/>
    <mergeCell ref="A2:L2"/>
    <mergeCell ref="A4:L4"/>
    <mergeCell ref="A40:D40"/>
    <mergeCell ref="A41:D41"/>
  </mergeCells>
  <printOptions/>
  <pageMargins left="0.6299212598425197" right="0.3937007874015748" top="0.35433070866141736" bottom="0.35433070866141736" header="0.1968503937007874" footer="0.118110236220472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Leszek</cp:lastModifiedBy>
  <cp:lastPrinted>2011-05-29T18:06:03Z</cp:lastPrinted>
  <dcterms:created xsi:type="dcterms:W3CDTF">2006-05-22T11:47:38Z</dcterms:created>
  <dcterms:modified xsi:type="dcterms:W3CDTF">2011-06-01T20:04:51Z</dcterms:modified>
  <cp:category/>
  <cp:version/>
  <cp:contentType/>
  <cp:contentStatus/>
</cp:coreProperties>
</file>