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120" tabRatio="832" activeTab="10"/>
  </bookViews>
  <sheets>
    <sheet name="Cover page" sheetId="1" r:id="rId1"/>
    <sheet name="Officials" sheetId="2" r:id="rId2"/>
    <sheet name="Competitors" sheetId="3" r:id="rId3"/>
    <sheet name="S1A jun" sheetId="4" r:id="rId4"/>
    <sheet name="S1B" sheetId="5" r:id="rId5"/>
    <sheet name="S4A" sheetId="6" r:id="rId6"/>
    <sheet name="S6A" sheetId="7" r:id="rId7"/>
    <sheet name="S7" sheetId="8" r:id="rId8"/>
    <sheet name="S8EP" sheetId="9" r:id="rId9"/>
    <sheet name="S8EP-groups" sheetId="10" r:id="rId10"/>
    <sheet name="S9A" sheetId="11" r:id="rId11"/>
  </sheets>
  <definedNames>
    <definedName name="_xlfn.BAHTTEXT" hidden="1">#NAME?</definedName>
    <definedName name="_xlnm.Print_Area" localSheetId="2">'Competitors'!$B$1:$P$32</definedName>
    <definedName name="_xlnm.Print_Area" localSheetId="0">'Cover page'!$A$1:$I$20</definedName>
    <definedName name="_xlnm.Print_Area" localSheetId="1">'Officials'!$A$1:$H$29</definedName>
    <definedName name="_xlnm.Print_Area" localSheetId="3">'S1A jun'!$B$1:$L$24</definedName>
    <definedName name="_xlnm.Print_Area" localSheetId="4">'S1B'!$B$1:$L$25</definedName>
    <definedName name="_xlnm.Print_Area" localSheetId="5">'S4A'!$B$1:$M$31</definedName>
    <definedName name="_xlnm.Print_Area" localSheetId="6">'S6A'!$B$1:$M$35</definedName>
    <definedName name="_xlnm.Print_Area" localSheetId="7">'S7'!$B$1:$M$31</definedName>
    <definedName name="_xlnm.Print_Area" localSheetId="8">'S8EP'!$B$1:$M$26</definedName>
    <definedName name="_xlnm.Print_Area" localSheetId="9">'S8EP-groups'!$B$1:$L$57</definedName>
    <definedName name="_xlnm.Print_Area" localSheetId="10">'S9A'!$B$1:$M$34</definedName>
  </definedNames>
  <calcPr fullCalcOnLoad="1"/>
</workbook>
</file>

<file path=xl/sharedStrings.xml><?xml version="1.0" encoding="utf-8"?>
<sst xmlns="http://schemas.openxmlformats.org/spreadsheetml/2006/main" count="705" uniqueCount="165">
  <si>
    <t>Open International Space Models Competition</t>
  </si>
  <si>
    <t>FAI World Cup Event</t>
  </si>
  <si>
    <t>Table of Results</t>
  </si>
  <si>
    <t>№</t>
  </si>
  <si>
    <t>St. №</t>
  </si>
  <si>
    <t>COMPETITOR</t>
  </si>
  <si>
    <t>ROUND</t>
  </si>
  <si>
    <t>FLY-OFF</t>
  </si>
  <si>
    <t>TOTAL</t>
  </si>
  <si>
    <t>PLACE</t>
  </si>
  <si>
    <t>FAI  Jury :</t>
  </si>
  <si>
    <t>Lida, Grodno region, BELARUS</t>
  </si>
  <si>
    <t>No</t>
  </si>
  <si>
    <t>Start No</t>
  </si>
  <si>
    <t>Lida, Belarus</t>
  </si>
  <si>
    <t>Chairman</t>
  </si>
  <si>
    <t xml:space="preserve">Russia </t>
  </si>
  <si>
    <t xml:space="preserve">Member </t>
  </si>
  <si>
    <t xml:space="preserve">Belarus </t>
  </si>
  <si>
    <t xml:space="preserve">Scale Model's Judges: </t>
  </si>
  <si>
    <t>Chief  Judge</t>
  </si>
  <si>
    <t>Judge</t>
  </si>
  <si>
    <t>Belarus</t>
  </si>
  <si>
    <t>FINAL SCORE LISTS</t>
  </si>
  <si>
    <r>
      <t xml:space="preserve">BELARUSIAN </t>
    </r>
    <r>
      <rPr>
        <b/>
        <sz val="16"/>
        <color indexed="8"/>
        <rFont val="Times New Roman"/>
        <family val="1"/>
      </rPr>
      <t>FEDERATION OF AIR SPORTS,</t>
    </r>
  </si>
  <si>
    <t>DOSAAF OF BELARUS</t>
  </si>
  <si>
    <t>OPEN INTERNATIONAL SPACE MODELS COMPETITION</t>
  </si>
  <si>
    <t>FAI WORLD CUP EVENT</t>
  </si>
  <si>
    <t>Range  Safety  Officer:</t>
  </si>
  <si>
    <t>Secretary:</t>
  </si>
  <si>
    <t>COUNTRY CODE</t>
  </si>
  <si>
    <t>Individual Classification</t>
  </si>
  <si>
    <t>Air conditions:</t>
  </si>
  <si>
    <t>Temperature:</t>
  </si>
  <si>
    <t>Class  S4A - Boost/Glider Duration Competitions</t>
  </si>
  <si>
    <t>Wind speed:</t>
  </si>
  <si>
    <t xml:space="preserve">FAI  Jury: </t>
  </si>
  <si>
    <t>Event Director:</t>
  </si>
  <si>
    <t>Sport Director:</t>
  </si>
  <si>
    <t>Class  S6A - Streamer Duration Competitions</t>
  </si>
  <si>
    <t>Class  S9A - Boost/Glider Duration Competitions</t>
  </si>
  <si>
    <t>Class  S1B - Altitude Competitions</t>
  </si>
  <si>
    <t>Class  S7 - Scale Competitions</t>
  </si>
  <si>
    <t xml:space="preserve"> STATIC POINTS</t>
  </si>
  <si>
    <t>PROTOTYPE</t>
  </si>
  <si>
    <t>AMOUNT FOR THREE ROUNDS</t>
  </si>
  <si>
    <t>FINAL</t>
  </si>
  <si>
    <t>Class  S8E/P -  Radio Controlled Rocket Glider Time Duration and Precision Landing Competitions</t>
  </si>
  <si>
    <t>Class  S8E/P -  Competition Flights per groups and per rounds</t>
  </si>
  <si>
    <t>ROUND 1</t>
  </si>
  <si>
    <t>FLIGHT</t>
  </si>
  <si>
    <t>LANDING</t>
  </si>
  <si>
    <t>RESULT</t>
  </si>
  <si>
    <t>ROUND 2</t>
  </si>
  <si>
    <t>ROUND 3</t>
  </si>
  <si>
    <t>TEAM</t>
  </si>
  <si>
    <t>CLASSES</t>
  </si>
  <si>
    <t>S1B</t>
  </si>
  <si>
    <t>S4A</t>
  </si>
  <si>
    <t>S6A</t>
  </si>
  <si>
    <t>S7</t>
  </si>
  <si>
    <t>S8E/P</t>
  </si>
  <si>
    <t>S9A</t>
  </si>
  <si>
    <t>LIPAI Aliaksandr</t>
  </si>
  <si>
    <t>BLR</t>
  </si>
  <si>
    <t>071</t>
  </si>
  <si>
    <t>HRABOUSKI Valery</t>
  </si>
  <si>
    <t>128</t>
  </si>
  <si>
    <t>RUS</t>
  </si>
  <si>
    <t>BELARUS CUP – 2011</t>
  </si>
  <si>
    <t>BELARUS CUP - 2011</t>
  </si>
  <si>
    <t>Class  S1A - Altitude Competitions</t>
  </si>
  <si>
    <t>FAI LICENCE</t>
  </si>
  <si>
    <t>FREQUENCY</t>
  </si>
  <si>
    <t>Team Classification</t>
  </si>
  <si>
    <t>S1A</t>
  </si>
  <si>
    <t>01749</t>
  </si>
  <si>
    <t>CHASHCHEVIK Yauheni</t>
  </si>
  <si>
    <t>127</t>
  </si>
  <si>
    <t>KURKOVA Elena</t>
  </si>
  <si>
    <t>0403</t>
  </si>
  <si>
    <t>POLTAVETS Gennady</t>
  </si>
  <si>
    <t>0951</t>
  </si>
  <si>
    <t>178</t>
  </si>
  <si>
    <t>01748</t>
  </si>
  <si>
    <t>Mr. Alexey KORIAPIN</t>
  </si>
  <si>
    <t>Russia</t>
  </si>
  <si>
    <t>Mr. Eduard ROMANOV</t>
  </si>
  <si>
    <t>Mr. Vladimir KHOKHLOV</t>
  </si>
  <si>
    <t>Mr. Vladimir MINKEVICH</t>
  </si>
  <si>
    <t>Mr. Vasiliy ABRAMOVICH</t>
  </si>
  <si>
    <t>Mr. Alexsandr SKALABAN</t>
  </si>
  <si>
    <t>Mr. Yuriy OSINCHENKO</t>
  </si>
  <si>
    <t>Mrs. Elena NESTEROVICH</t>
  </si>
  <si>
    <t>Mr. Anton RAVBUT</t>
  </si>
  <si>
    <t>Mrs. Ludmila KUZMINA</t>
  </si>
  <si>
    <t xml:space="preserve"> ___________ Alexey KORIAPIN (RUS)</t>
  </si>
  <si>
    <t xml:space="preserve"> ___________ Eduard ROMANOV (BLR)</t>
  </si>
  <si>
    <t xml:space="preserve"> ___________ Vladimir KHOKHLOV (RUS)</t>
  </si>
  <si>
    <t>Range safety officer ____________ Vladimir MINKEVICH (BLR)</t>
  </si>
  <si>
    <t>Range safety officer _____________ Vladimir MINKEVICH (BLR)</t>
  </si>
  <si>
    <t>Sport director ________________ Elena NESTEROVICH (BLR)</t>
  </si>
  <si>
    <t>Secretary ____________________ Ludmila KUZMINA (BLR)</t>
  </si>
  <si>
    <t>Secretary _____________________ Ludmila KUZMINA (BLR)</t>
  </si>
  <si>
    <t>07 May 2011</t>
  </si>
  <si>
    <t>08 May 2011</t>
  </si>
  <si>
    <t>Scale Judges:     ____________ Vasiliy ABRAMOVICH (BLR)</t>
  </si>
  <si>
    <t xml:space="preserve">                 ____________ Alexsandr SKALABAN (BLR)</t>
  </si>
  <si>
    <t xml:space="preserve">                 ____________ Yuriy OSINCHENKO (BLR)</t>
  </si>
  <si>
    <t>0329</t>
  </si>
  <si>
    <t>0330</t>
  </si>
  <si>
    <t>Grodno OOS DOSAAF</t>
  </si>
  <si>
    <t>Grodno OCTTU DOSAAF</t>
  </si>
  <si>
    <t>256</t>
  </si>
  <si>
    <t>257</t>
  </si>
  <si>
    <t>123</t>
  </si>
  <si>
    <t>Minsk</t>
  </si>
  <si>
    <t>124</t>
  </si>
  <si>
    <t>Sport director ________________ Elena NESTEROVITCH (BLR)</t>
  </si>
  <si>
    <t>9:00-12:00</t>
  </si>
  <si>
    <t>-</t>
  </si>
  <si>
    <t>HILEVICH Ivan</t>
  </si>
  <si>
    <t>KARPUSHOV Sergey</t>
  </si>
  <si>
    <t>SACHKOUSKI Hleb</t>
  </si>
  <si>
    <t>SERGIENKO Grigory</t>
  </si>
  <si>
    <t>Wind speed:      3-5 m/s</t>
  </si>
  <si>
    <t>Temperature:    +7-9 C</t>
  </si>
  <si>
    <t>Sport director _________________ Elena NESTEROVITCH (BLR)</t>
  </si>
  <si>
    <t>DUTZ "VICTORIYA" MOSKVA</t>
  </si>
  <si>
    <t>WCup points</t>
  </si>
  <si>
    <t>7</t>
  </si>
  <si>
    <t>8</t>
  </si>
  <si>
    <t>9</t>
  </si>
  <si>
    <t>10</t>
  </si>
  <si>
    <t>11</t>
  </si>
  <si>
    <t>12</t>
  </si>
  <si>
    <t>13</t>
  </si>
  <si>
    <t>14</t>
  </si>
  <si>
    <t>BETTER FLIGHT</t>
  </si>
  <si>
    <t>YEMIALYANAU Siarhei (J)</t>
  </si>
  <si>
    <t>KULAKOU Artsiom (J)</t>
  </si>
  <si>
    <t>ZHABRAVETS Kiryl (J)</t>
  </si>
  <si>
    <t>KOROTIN Dmitry (J)</t>
  </si>
  <si>
    <t>POLULYAH Nikita (J)</t>
  </si>
  <si>
    <t>DQ</t>
  </si>
  <si>
    <t>35,010</t>
  </si>
  <si>
    <t>Team points</t>
  </si>
  <si>
    <t>Jupiter-C</t>
  </si>
  <si>
    <t>Dragon III</t>
  </si>
  <si>
    <t>Nike-Tomahawk</t>
  </si>
  <si>
    <t>Taurus-Tomahawk</t>
  </si>
  <si>
    <t>Alazan</t>
  </si>
  <si>
    <t>5 May to 8 May 2011                                                             Lida, Grodno region, BELARUS</t>
  </si>
  <si>
    <t>5 May to 8 May 2011</t>
  </si>
  <si>
    <t>12:30-14:30</t>
  </si>
  <si>
    <t>+7-9 C</t>
  </si>
  <si>
    <t>3-5 m/s</t>
  </si>
  <si>
    <t>14:30-17:00</t>
  </si>
  <si>
    <t>Wind speed:      1-3 m/s</t>
  </si>
  <si>
    <t>Temperature:    +12-14 C</t>
  </si>
  <si>
    <t>Temperature:   +14-15 C</t>
  </si>
  <si>
    <t>Wind speed:     1-3 m/s</t>
  </si>
  <si>
    <t>+14-15 C</t>
  </si>
  <si>
    <t>1-3 m/s</t>
  </si>
  <si>
    <t>14:30-16:30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</si>
</sst>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0.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24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20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horizontal="center"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31" borderId="9" applyNumberFormat="0" applyFon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9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1" fontId="5" fillId="33" borderId="25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1" fontId="5" fillId="33" borderId="33" xfId="0" applyNumberFormat="1" applyFont="1" applyFill="1" applyBorder="1" applyAlignment="1">
      <alignment horizontal="center" vertical="center"/>
    </xf>
    <xf numFmtId="1" fontId="5" fillId="33" borderId="3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33" borderId="3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5" fillId="33" borderId="27" xfId="0" applyNumberFormat="1" applyFont="1" applyFill="1" applyBorder="1" applyAlignment="1">
      <alignment horizontal="center" vertical="center"/>
    </xf>
    <xf numFmtId="1" fontId="5" fillId="33" borderId="28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33" borderId="4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" fontId="5" fillId="33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1" fontId="5" fillId="33" borderId="42" xfId="0" applyNumberFormat="1" applyFont="1" applyFill="1" applyBorder="1" applyAlignment="1">
      <alignment horizontal="center" vertical="center"/>
    </xf>
    <xf numFmtId="1" fontId="5" fillId="33" borderId="46" xfId="0" applyNumberFormat="1" applyFont="1" applyFill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8" fillId="0" borderId="42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8" fillId="34" borderId="42" xfId="0" applyNumberFormat="1" applyFont="1" applyFill="1" applyBorder="1" applyAlignment="1">
      <alignment horizontal="center" vertical="center"/>
    </xf>
    <xf numFmtId="0" fontId="8" fillId="34" borderId="35" xfId="0" applyNumberFormat="1" applyFont="1" applyFill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0" fontId="8" fillId="34" borderId="32" xfId="0" applyNumberFormat="1" applyFont="1" applyFill="1" applyBorder="1" applyAlignment="1">
      <alignment horizontal="center" vertical="center" wrapText="1"/>
    </xf>
    <xf numFmtId="0" fontId="8" fillId="34" borderId="34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4" borderId="42" xfId="0" applyNumberFormat="1" applyFont="1" applyFill="1" applyBorder="1" applyAlignment="1">
      <alignment horizontal="center" vertical="center" wrapText="1"/>
    </xf>
    <xf numFmtId="0" fontId="8" fillId="34" borderId="3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8" fillId="34" borderId="56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49" xfId="0" applyNumberFormat="1" applyFont="1" applyFill="1" applyBorder="1" applyAlignment="1">
      <alignment horizontal="center" vertical="center" wrapText="1"/>
    </xf>
    <xf numFmtId="0" fontId="8" fillId="34" borderId="5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285750</xdr:rowOff>
    </xdr:from>
    <xdr:to>
      <xdr:col>2</xdr:col>
      <xdr:colOff>428625</xdr:colOff>
      <xdr:row>9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104900"/>
          <a:ext cx="942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314325</xdr:rowOff>
    </xdr:from>
    <xdr:to>
      <xdr:col>5</xdr:col>
      <xdr:colOff>419100</xdr:colOff>
      <xdr:row>9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33475"/>
          <a:ext cx="1362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</xdr:row>
      <xdr:rowOff>295275</xdr:rowOff>
    </xdr:from>
    <xdr:to>
      <xdr:col>7</xdr:col>
      <xdr:colOff>600075</xdr:colOff>
      <xdr:row>9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114425"/>
          <a:ext cx="112395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="70" zoomScaleNormal="70" zoomScaleSheetLayoutView="80" zoomScalePageLayoutView="50" workbookViewId="0" topLeftCell="A1">
      <selection activeCell="A15" sqref="A15:I15"/>
    </sheetView>
  </sheetViews>
  <sheetFormatPr defaultColWidth="9.140625" defaultRowHeight="12.75"/>
  <cols>
    <col min="1" max="1" width="9.140625" style="0" customWidth="1"/>
    <col min="9" max="9" width="9.140625" style="0" customWidth="1"/>
  </cols>
  <sheetData>
    <row r="1" spans="1:10" ht="36.75" customHeight="1">
      <c r="A1" s="213" t="s">
        <v>24</v>
      </c>
      <c r="B1" s="213"/>
      <c r="C1" s="213"/>
      <c r="D1" s="213"/>
      <c r="E1" s="213"/>
      <c r="F1" s="213"/>
      <c r="G1" s="213"/>
      <c r="H1" s="213"/>
      <c r="I1" s="213"/>
      <c r="J1" s="71"/>
    </row>
    <row r="2" spans="1:10" ht="27.75" customHeight="1">
      <c r="A2" s="213" t="s">
        <v>25</v>
      </c>
      <c r="B2" s="213"/>
      <c r="C2" s="213"/>
      <c r="D2" s="213"/>
      <c r="E2" s="213"/>
      <c r="F2" s="213"/>
      <c r="G2" s="213"/>
      <c r="H2" s="213"/>
      <c r="I2" s="213"/>
      <c r="J2" s="71"/>
    </row>
    <row r="3" spans="1:6" ht="34.5" customHeight="1">
      <c r="A3" s="68"/>
      <c r="E3" s="67"/>
      <c r="F3" s="67"/>
    </row>
    <row r="4" ht="15" customHeight="1">
      <c r="A4" s="68"/>
    </row>
    <row r="5" ht="14.25" customHeight="1">
      <c r="A5" s="68"/>
    </row>
    <row r="6" ht="20.25" customHeight="1">
      <c r="A6" s="68"/>
    </row>
    <row r="7" ht="14.25" customHeight="1">
      <c r="A7" s="68"/>
    </row>
    <row r="8" ht="15.75" customHeight="1">
      <c r="A8" s="68"/>
    </row>
    <row r="9" ht="15.75">
      <c r="A9" s="68"/>
    </row>
    <row r="10" ht="15" customHeight="1"/>
    <row r="11" ht="51.75" customHeight="1"/>
    <row r="12" spans="1:10" ht="43.5" customHeight="1">
      <c r="A12" s="213" t="s">
        <v>26</v>
      </c>
      <c r="B12" s="213"/>
      <c r="C12" s="213"/>
      <c r="D12" s="213"/>
      <c r="E12" s="213"/>
      <c r="F12" s="213"/>
      <c r="G12" s="213"/>
      <c r="H12" s="213"/>
      <c r="I12" s="213"/>
      <c r="J12" s="71"/>
    </row>
    <row r="13" spans="1:10" ht="41.25" customHeight="1">
      <c r="A13" s="213" t="s">
        <v>27</v>
      </c>
      <c r="B13" s="213"/>
      <c r="C13" s="213"/>
      <c r="D13" s="213"/>
      <c r="E13" s="213"/>
      <c r="F13" s="213"/>
      <c r="G13" s="213"/>
      <c r="H13" s="213"/>
      <c r="I13" s="213"/>
      <c r="J13" s="71"/>
    </row>
    <row r="14" ht="26.25" customHeight="1">
      <c r="A14" s="72"/>
    </row>
    <row r="15" spans="1:10" ht="24.75" customHeight="1">
      <c r="A15" s="214" t="s">
        <v>69</v>
      </c>
      <c r="B15" s="214"/>
      <c r="C15" s="214"/>
      <c r="D15" s="214"/>
      <c r="E15" s="214"/>
      <c r="F15" s="214"/>
      <c r="G15" s="214"/>
      <c r="H15" s="214"/>
      <c r="I15" s="214"/>
      <c r="J15" s="75"/>
    </row>
    <row r="16" ht="43.5" customHeight="1">
      <c r="A16" s="69"/>
    </row>
    <row r="17" spans="1:10" ht="36" customHeight="1">
      <c r="A17" s="215" t="s">
        <v>23</v>
      </c>
      <c r="B17" s="215"/>
      <c r="C17" s="215"/>
      <c r="D17" s="215"/>
      <c r="E17" s="215"/>
      <c r="F17" s="215"/>
      <c r="G17" s="215"/>
      <c r="H17" s="215"/>
      <c r="I17" s="215"/>
      <c r="J17" s="76"/>
    </row>
    <row r="18" spans="1:5" ht="39.75" customHeight="1">
      <c r="A18" s="73"/>
      <c r="E18" s="46"/>
    </row>
    <row r="19" spans="1:10" ht="15.75">
      <c r="A19" s="212" t="s">
        <v>153</v>
      </c>
      <c r="B19" s="212"/>
      <c r="C19" s="212"/>
      <c r="D19" s="212"/>
      <c r="E19" s="212"/>
      <c r="F19" s="212"/>
      <c r="G19" s="212"/>
      <c r="H19" s="212"/>
      <c r="I19" s="212"/>
      <c r="J19" s="77"/>
    </row>
    <row r="20" spans="1:10" ht="22.5" customHeight="1">
      <c r="A20" s="212" t="s">
        <v>14</v>
      </c>
      <c r="B20" s="212"/>
      <c r="C20" s="212"/>
      <c r="D20" s="212"/>
      <c r="E20" s="212"/>
      <c r="F20" s="212"/>
      <c r="G20" s="212"/>
      <c r="H20" s="212"/>
      <c r="I20" s="212"/>
      <c r="J20" s="77"/>
    </row>
    <row r="22" spans="2:8" ht="15.75">
      <c r="B22" s="46"/>
      <c r="D22" s="7"/>
      <c r="E22" s="44"/>
      <c r="H22" s="44"/>
    </row>
    <row r="23" spans="2:8" ht="15.75">
      <c r="B23" s="46"/>
      <c r="E23" s="44"/>
      <c r="H23" s="44"/>
    </row>
    <row r="24" spans="2:8" ht="15.75">
      <c r="B24" s="46"/>
      <c r="E24" s="44"/>
      <c r="H24" s="44"/>
    </row>
    <row r="26" spans="2:8" ht="15.75">
      <c r="B26" s="70"/>
      <c r="E26" s="44"/>
      <c r="H26" s="44"/>
    </row>
    <row r="28" ht="15.75">
      <c r="B28" s="70"/>
    </row>
    <row r="30" spans="2:10" ht="15.75">
      <c r="B30" s="44"/>
      <c r="C30" s="46"/>
      <c r="D30" s="46"/>
      <c r="E30" s="44"/>
      <c r="F30" s="46"/>
      <c r="G30" s="46"/>
      <c r="H30" s="44"/>
      <c r="I30" s="46"/>
      <c r="J30" s="46"/>
    </row>
    <row r="31" spans="2:10" ht="15.75">
      <c r="B31" s="44"/>
      <c r="C31" s="46"/>
      <c r="D31" s="46"/>
      <c r="E31" s="44"/>
      <c r="F31" s="46"/>
      <c r="G31" s="46"/>
      <c r="H31" s="44"/>
      <c r="I31" s="46"/>
      <c r="J31" s="46"/>
    </row>
    <row r="32" spans="2:10" ht="15.75">
      <c r="B32" s="44"/>
      <c r="C32" s="46"/>
      <c r="D32" s="46"/>
      <c r="E32" s="44"/>
      <c r="F32" s="46"/>
      <c r="G32" s="46"/>
      <c r="H32" s="44"/>
      <c r="I32" s="46"/>
      <c r="J32" s="46"/>
    </row>
    <row r="33" spans="2:10" ht="15.75">
      <c r="B33" s="46"/>
      <c r="C33" s="46"/>
      <c r="D33" s="46"/>
      <c r="E33" s="46"/>
      <c r="F33" s="46"/>
      <c r="G33" s="46"/>
      <c r="H33" s="46"/>
      <c r="I33" s="46"/>
      <c r="J33" s="46"/>
    </row>
    <row r="34" spans="2:10" ht="15.75">
      <c r="B34" s="70"/>
      <c r="C34" s="46"/>
      <c r="D34" s="46"/>
      <c r="E34" s="44"/>
      <c r="F34" s="46"/>
      <c r="G34" s="46"/>
      <c r="H34" s="44"/>
      <c r="I34" s="46"/>
      <c r="J34" s="46"/>
    </row>
    <row r="35" spans="2:10" ht="15.75">
      <c r="B35" s="46"/>
      <c r="C35" s="46"/>
      <c r="D35" s="46"/>
      <c r="E35" s="46"/>
      <c r="F35" s="46"/>
      <c r="G35" s="46"/>
      <c r="H35" s="44"/>
      <c r="I35" s="46"/>
      <c r="J35" s="46"/>
    </row>
    <row r="36" spans="2:10" ht="15.75">
      <c r="B36" s="70"/>
      <c r="C36" s="46"/>
      <c r="D36" s="46"/>
      <c r="E36" s="44"/>
      <c r="F36" s="46"/>
      <c r="G36" s="46"/>
      <c r="H36" s="44"/>
      <c r="I36" s="46"/>
      <c r="J36" s="46"/>
    </row>
    <row r="37" spans="2:10" ht="15.75">
      <c r="B37" s="46"/>
      <c r="C37" s="46"/>
      <c r="D37" s="46"/>
      <c r="E37" s="46"/>
      <c r="F37" s="46"/>
      <c r="G37" s="46"/>
      <c r="H37" s="46"/>
      <c r="I37" s="46"/>
      <c r="J37" s="46"/>
    </row>
    <row r="38" spans="2:10" ht="15.75">
      <c r="B38" s="46"/>
      <c r="C38" s="46"/>
      <c r="D38" s="46"/>
      <c r="E38" s="46"/>
      <c r="F38" s="46"/>
      <c r="G38" s="46"/>
      <c r="H38" s="46"/>
      <c r="I38" s="46"/>
      <c r="J38" s="46"/>
    </row>
    <row r="39" spans="2:10" ht="15.75">
      <c r="B39" s="46"/>
      <c r="C39" s="46"/>
      <c r="D39" s="46"/>
      <c r="E39" s="46"/>
      <c r="F39" s="46"/>
      <c r="G39" s="46"/>
      <c r="H39" s="46"/>
      <c r="I39" s="46"/>
      <c r="J39" s="46"/>
    </row>
    <row r="40" spans="2:10" ht="15.75">
      <c r="B40" s="46"/>
      <c r="C40" s="46"/>
      <c r="D40" s="46"/>
      <c r="E40" s="46"/>
      <c r="F40" s="46"/>
      <c r="G40" s="46"/>
      <c r="H40" s="46"/>
      <c r="I40" s="46"/>
      <c r="J40" s="46"/>
    </row>
    <row r="41" spans="2:10" ht="15.75">
      <c r="B41" s="46"/>
      <c r="C41" s="46"/>
      <c r="D41" s="46"/>
      <c r="E41" s="46"/>
      <c r="F41" s="46"/>
      <c r="G41" s="46"/>
      <c r="H41" s="46"/>
      <c r="I41" s="46"/>
      <c r="J41" s="46"/>
    </row>
    <row r="42" spans="2:10" ht="15.75">
      <c r="B42" s="46"/>
      <c r="C42" s="46"/>
      <c r="D42" s="46"/>
      <c r="E42" s="46"/>
      <c r="F42" s="46"/>
      <c r="G42" s="46"/>
      <c r="H42" s="46"/>
      <c r="I42" s="46"/>
      <c r="J42" s="46"/>
    </row>
    <row r="43" spans="2:10" ht="15.75">
      <c r="B43" s="46"/>
      <c r="C43" s="46"/>
      <c r="D43" s="46"/>
      <c r="E43" s="46"/>
      <c r="F43" s="46"/>
      <c r="G43" s="46"/>
      <c r="H43" s="46"/>
      <c r="I43" s="46"/>
      <c r="J43" s="46"/>
    </row>
    <row r="44" spans="2:10" ht="15.75">
      <c r="B44" s="46"/>
      <c r="C44" s="46"/>
      <c r="D44" s="46"/>
      <c r="E44" s="46"/>
      <c r="F44" s="46"/>
      <c r="G44" s="46"/>
      <c r="H44" s="46"/>
      <c r="I44" s="46"/>
      <c r="J44" s="46"/>
    </row>
    <row r="45" spans="2:10" ht="15.75">
      <c r="B45" s="46"/>
      <c r="C45" s="46"/>
      <c r="D45" s="46"/>
      <c r="E45" s="46"/>
      <c r="F45" s="46"/>
      <c r="G45" s="46"/>
      <c r="H45" s="46"/>
      <c r="I45" s="46"/>
      <c r="J45" s="46"/>
    </row>
    <row r="46" spans="2:10" ht="15.75">
      <c r="B46" s="46"/>
      <c r="C46" s="46"/>
      <c r="D46" s="46"/>
      <c r="E46" s="46"/>
      <c r="F46" s="46"/>
      <c r="G46" s="46"/>
      <c r="H46" s="46"/>
      <c r="I46" s="46"/>
      <c r="J46" s="46"/>
    </row>
    <row r="47" spans="2:10" ht="15.75">
      <c r="B47" s="46"/>
      <c r="C47" s="46"/>
      <c r="D47" s="46"/>
      <c r="E47" s="46"/>
      <c r="F47" s="46"/>
      <c r="G47" s="46"/>
      <c r="H47" s="46"/>
      <c r="I47" s="46"/>
      <c r="J47" s="46"/>
    </row>
    <row r="48" spans="2:10" ht="15.75">
      <c r="B48" s="46"/>
      <c r="C48" s="46"/>
      <c r="D48" s="46"/>
      <c r="E48" s="46"/>
      <c r="F48" s="46"/>
      <c r="G48" s="46"/>
      <c r="H48" s="46"/>
      <c r="I48" s="46"/>
      <c r="J48" s="46"/>
    </row>
    <row r="49" spans="2:10" ht="15.75">
      <c r="B49" s="46"/>
      <c r="C49" s="46"/>
      <c r="D49" s="46"/>
      <c r="E49" s="46"/>
      <c r="F49" s="46"/>
      <c r="G49" s="46"/>
      <c r="H49" s="46"/>
      <c r="I49" s="46"/>
      <c r="J49" s="46"/>
    </row>
    <row r="50" spans="2:10" ht="15.75">
      <c r="B50" s="46"/>
      <c r="C50" s="46"/>
      <c r="D50" s="46"/>
      <c r="E50" s="46"/>
      <c r="F50" s="46"/>
      <c r="G50" s="46"/>
      <c r="H50" s="46"/>
      <c r="I50" s="46"/>
      <c r="J50" s="46"/>
    </row>
    <row r="51" spans="2:10" ht="15.75">
      <c r="B51" s="46"/>
      <c r="C51" s="46"/>
      <c r="D51" s="46"/>
      <c r="E51" s="46"/>
      <c r="F51" s="46"/>
      <c r="G51" s="46"/>
      <c r="H51" s="46"/>
      <c r="I51" s="46"/>
      <c r="J51" s="46"/>
    </row>
    <row r="52" spans="2:10" ht="15.75">
      <c r="B52" s="46"/>
      <c r="C52" s="46"/>
      <c r="D52" s="46"/>
      <c r="E52" s="46"/>
      <c r="F52" s="46"/>
      <c r="G52" s="46"/>
      <c r="H52" s="46"/>
      <c r="I52" s="46"/>
      <c r="J52" s="46"/>
    </row>
    <row r="53" spans="2:10" ht="15.75">
      <c r="B53" s="46"/>
      <c r="C53" s="46"/>
      <c r="D53" s="46"/>
      <c r="E53" s="46"/>
      <c r="F53" s="46"/>
      <c r="G53" s="46"/>
      <c r="H53" s="46"/>
      <c r="I53" s="46"/>
      <c r="J53" s="46"/>
    </row>
    <row r="54" spans="2:10" ht="15.75">
      <c r="B54" s="46"/>
      <c r="C54" s="46"/>
      <c r="D54" s="46"/>
      <c r="E54" s="46"/>
      <c r="F54" s="46"/>
      <c r="G54" s="46"/>
      <c r="H54" s="46"/>
      <c r="I54" s="46"/>
      <c r="J54" s="46"/>
    </row>
    <row r="55" spans="2:10" ht="15.75">
      <c r="B55" s="46"/>
      <c r="C55" s="46"/>
      <c r="D55" s="46"/>
      <c r="E55" s="46"/>
      <c r="F55" s="46"/>
      <c r="G55" s="46"/>
      <c r="H55" s="46"/>
      <c r="I55" s="46"/>
      <c r="J55" s="46"/>
    </row>
    <row r="56" spans="2:10" ht="15.75">
      <c r="B56" s="46"/>
      <c r="C56" s="46"/>
      <c r="D56" s="46"/>
      <c r="E56" s="46"/>
      <c r="F56" s="46"/>
      <c r="G56" s="46"/>
      <c r="H56" s="46"/>
      <c r="I56" s="46"/>
      <c r="J56" s="46"/>
    </row>
    <row r="57" spans="2:10" ht="15.75">
      <c r="B57" s="46"/>
      <c r="C57" s="46"/>
      <c r="D57" s="46"/>
      <c r="E57" s="46"/>
      <c r="F57" s="46"/>
      <c r="G57" s="46"/>
      <c r="H57" s="46"/>
      <c r="I57" s="46"/>
      <c r="J57" s="46"/>
    </row>
    <row r="58" spans="2:10" ht="15.75">
      <c r="B58" s="46"/>
      <c r="C58" s="46"/>
      <c r="D58" s="46"/>
      <c r="E58" s="46"/>
      <c r="F58" s="46"/>
      <c r="G58" s="46"/>
      <c r="H58" s="46"/>
      <c r="I58" s="46"/>
      <c r="J58" s="46"/>
    </row>
    <row r="59" spans="2:10" ht="15.75">
      <c r="B59" s="46"/>
      <c r="C59" s="46"/>
      <c r="D59" s="46"/>
      <c r="E59" s="46"/>
      <c r="F59" s="46"/>
      <c r="G59" s="46"/>
      <c r="H59" s="46"/>
      <c r="I59" s="46"/>
      <c r="J59" s="46"/>
    </row>
    <row r="60" spans="2:10" ht="15.75">
      <c r="B60" s="46"/>
      <c r="C60" s="46"/>
      <c r="D60" s="46"/>
      <c r="E60" s="46"/>
      <c r="F60" s="46"/>
      <c r="G60" s="46"/>
      <c r="H60" s="46"/>
      <c r="I60" s="46"/>
      <c r="J60" s="46"/>
    </row>
    <row r="61" spans="2:10" ht="15.75">
      <c r="B61" s="46"/>
      <c r="C61" s="46"/>
      <c r="D61" s="46"/>
      <c r="E61" s="46"/>
      <c r="F61" s="46"/>
      <c r="G61" s="46"/>
      <c r="H61" s="46"/>
      <c r="I61" s="46"/>
      <c r="J61" s="46"/>
    </row>
    <row r="62" spans="2:10" ht="15.75">
      <c r="B62" s="46"/>
      <c r="C62" s="46"/>
      <c r="D62" s="46"/>
      <c r="E62" s="46"/>
      <c r="F62" s="46"/>
      <c r="G62" s="46"/>
      <c r="H62" s="46"/>
      <c r="I62" s="46"/>
      <c r="J62" s="46"/>
    </row>
    <row r="63" spans="2:10" ht="15.75">
      <c r="B63" s="46"/>
      <c r="C63" s="46"/>
      <c r="D63" s="46"/>
      <c r="E63" s="46"/>
      <c r="F63" s="46"/>
      <c r="G63" s="46"/>
      <c r="H63" s="46"/>
      <c r="I63" s="46"/>
      <c r="J63" s="46"/>
    </row>
    <row r="64" spans="2:10" ht="15.75">
      <c r="B64" s="46"/>
      <c r="C64" s="46"/>
      <c r="D64" s="46"/>
      <c r="E64" s="46"/>
      <c r="F64" s="46"/>
      <c r="G64" s="46"/>
      <c r="H64" s="46"/>
      <c r="I64" s="46"/>
      <c r="J64" s="46"/>
    </row>
    <row r="65" spans="2:10" ht="15.75">
      <c r="B65" s="46"/>
      <c r="C65" s="46"/>
      <c r="D65" s="46"/>
      <c r="E65" s="46"/>
      <c r="F65" s="46"/>
      <c r="G65" s="46"/>
      <c r="H65" s="46"/>
      <c r="I65" s="46"/>
      <c r="J65" s="46"/>
    </row>
    <row r="66" spans="2:10" ht="15.75">
      <c r="B66" s="46"/>
      <c r="C66" s="46"/>
      <c r="D66" s="46"/>
      <c r="E66" s="46"/>
      <c r="F66" s="46"/>
      <c r="G66" s="46"/>
      <c r="H66" s="46"/>
      <c r="I66" s="46"/>
      <c r="J66" s="46"/>
    </row>
    <row r="67" spans="2:10" ht="15.75">
      <c r="B67" s="46"/>
      <c r="C67" s="46"/>
      <c r="D67" s="46"/>
      <c r="E67" s="46"/>
      <c r="F67" s="46"/>
      <c r="G67" s="46"/>
      <c r="H67" s="46"/>
      <c r="I67" s="46"/>
      <c r="J67" s="46"/>
    </row>
    <row r="68" spans="2:10" ht="15.75">
      <c r="B68" s="46"/>
      <c r="C68" s="46"/>
      <c r="D68" s="46"/>
      <c r="E68" s="46"/>
      <c r="F68" s="46"/>
      <c r="G68" s="46"/>
      <c r="H68" s="46"/>
      <c r="I68" s="46"/>
      <c r="J68" s="46"/>
    </row>
    <row r="69" spans="2:10" ht="15.75">
      <c r="B69" s="46"/>
      <c r="C69" s="46"/>
      <c r="D69" s="46"/>
      <c r="E69" s="46"/>
      <c r="F69" s="46"/>
      <c r="G69" s="46"/>
      <c r="H69" s="46"/>
      <c r="I69" s="46"/>
      <c r="J69" s="46"/>
    </row>
    <row r="70" spans="2:10" ht="15.75">
      <c r="B70" s="46"/>
      <c r="C70" s="46"/>
      <c r="D70" s="46"/>
      <c r="E70" s="46"/>
      <c r="F70" s="46"/>
      <c r="G70" s="46"/>
      <c r="H70" s="46"/>
      <c r="I70" s="46"/>
      <c r="J70" s="46"/>
    </row>
  </sheetData>
  <sheetProtection/>
  <mergeCells count="8">
    <mergeCell ref="A19:I19"/>
    <mergeCell ref="A20:I20"/>
    <mergeCell ref="A1:I1"/>
    <mergeCell ref="A2:I2"/>
    <mergeCell ref="A12:I12"/>
    <mergeCell ref="A13:I13"/>
    <mergeCell ref="A15:I15"/>
    <mergeCell ref="A17:I17"/>
  </mergeCells>
  <printOptions/>
  <pageMargins left="0.9583333333333334" right="0.7" top="1.1458333333333333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SheetLayoutView="100" workbookViewId="0" topLeftCell="A1">
      <selection activeCell="B8" sqref="B8:K8"/>
    </sheetView>
  </sheetViews>
  <sheetFormatPr defaultColWidth="9.140625" defaultRowHeight="12.75"/>
  <cols>
    <col min="1" max="1" width="4.8515625" style="60" customWidth="1"/>
    <col min="2" max="2" width="4.140625" style="0" customWidth="1"/>
    <col min="3" max="3" width="4.7109375" style="0" customWidth="1"/>
    <col min="4" max="4" width="28.57421875" style="0" customWidth="1"/>
    <col min="5" max="5" width="9.28125" style="0" customWidth="1"/>
    <col min="6" max="6" width="10.140625" style="0" customWidth="1"/>
    <col min="7" max="7" width="13.28125" style="0" customWidth="1"/>
    <col min="8" max="11" width="9.7109375" style="0" customWidth="1"/>
    <col min="12" max="12" width="3.7109375" style="22" customWidth="1"/>
    <col min="13" max="13" width="6.8515625" style="22" customWidth="1"/>
    <col min="14" max="14" width="7.140625" style="0" customWidth="1"/>
  </cols>
  <sheetData>
    <row r="1" spans="1:16" s="1" customFormat="1" ht="12.75" customHeight="1">
      <c r="A1" s="92"/>
      <c r="B1" s="92"/>
      <c r="C1" s="92"/>
      <c r="D1" s="221" t="s">
        <v>0</v>
      </c>
      <c r="E1" s="221"/>
      <c r="F1" s="221"/>
      <c r="G1" s="221"/>
      <c r="H1" s="221"/>
      <c r="I1" s="298" t="s">
        <v>104</v>
      </c>
      <c r="J1" s="298"/>
      <c r="K1" s="66"/>
      <c r="L1" s="66"/>
      <c r="N1" s="3"/>
      <c r="O1" s="4"/>
      <c r="P1"/>
    </row>
    <row r="2" spans="1:15" s="1" customFormat="1" ht="12.75" customHeight="1">
      <c r="A2" s="81"/>
      <c r="B2" s="81"/>
      <c r="C2" s="81"/>
      <c r="D2" s="222" t="s">
        <v>1</v>
      </c>
      <c r="E2" s="222"/>
      <c r="F2" s="222"/>
      <c r="G2" s="222"/>
      <c r="H2" s="222"/>
      <c r="I2" s="255" t="s">
        <v>154</v>
      </c>
      <c r="J2" s="255"/>
      <c r="K2" s="81"/>
      <c r="N2" s="6"/>
      <c r="O2" s="7"/>
    </row>
    <row r="3" spans="2:15" s="1" customFormat="1" ht="20.25" customHeight="1">
      <c r="B3" s="82"/>
      <c r="C3" s="82"/>
      <c r="D3" s="233" t="s">
        <v>70</v>
      </c>
      <c r="E3" s="233"/>
      <c r="F3" s="233"/>
      <c r="G3" s="233"/>
      <c r="H3" s="233"/>
      <c r="I3" s="82"/>
      <c r="J3" s="82"/>
      <c r="K3" s="82"/>
      <c r="N3" s="8"/>
      <c r="O3" s="4"/>
    </row>
    <row r="4" spans="2:15" s="1" customFormat="1" ht="12.75" customHeight="1">
      <c r="B4" s="66"/>
      <c r="C4" s="66"/>
      <c r="D4" s="237" t="s">
        <v>11</v>
      </c>
      <c r="E4" s="237"/>
      <c r="F4" s="237"/>
      <c r="G4" s="237"/>
      <c r="H4" s="237"/>
      <c r="I4" s="255" t="s">
        <v>32</v>
      </c>
      <c r="J4" s="255"/>
      <c r="N4" s="9"/>
      <c r="O4" s="4"/>
    </row>
    <row r="5" spans="1:15" s="1" customFormat="1" ht="12.75" customHeight="1">
      <c r="A5" s="65"/>
      <c r="B5" s="65"/>
      <c r="C5" s="65"/>
      <c r="D5" s="65"/>
      <c r="E5" s="65"/>
      <c r="F5" s="65"/>
      <c r="H5" s="65"/>
      <c r="I5" s="255" t="s">
        <v>33</v>
      </c>
      <c r="J5" s="255"/>
      <c r="K5" s="9" t="s">
        <v>155</v>
      </c>
      <c r="N5" s="9"/>
      <c r="O5" s="4"/>
    </row>
    <row r="6" spans="2:15" s="1" customFormat="1" ht="12.75" customHeight="1">
      <c r="B6" s="104"/>
      <c r="C6" s="104"/>
      <c r="D6" s="250" t="s">
        <v>31</v>
      </c>
      <c r="E6" s="250"/>
      <c r="F6" s="250"/>
      <c r="G6" s="250"/>
      <c r="H6" s="250"/>
      <c r="I6" s="255" t="s">
        <v>35</v>
      </c>
      <c r="J6" s="255"/>
      <c r="K6" s="9" t="s">
        <v>156</v>
      </c>
      <c r="N6" s="9"/>
      <c r="O6" s="4"/>
    </row>
    <row r="7" spans="14:21" s="1" customFormat="1" ht="12.75" customHeight="1">
      <c r="N7" s="8"/>
      <c r="O7" s="4"/>
      <c r="T7" s="82"/>
      <c r="U7" s="82"/>
    </row>
    <row r="8" spans="1:20" s="1" customFormat="1" ht="20.25" customHeight="1">
      <c r="A8" s="91"/>
      <c r="B8" s="297" t="s">
        <v>48</v>
      </c>
      <c r="C8" s="297"/>
      <c r="D8" s="297"/>
      <c r="E8" s="297"/>
      <c r="F8" s="297"/>
      <c r="G8" s="297"/>
      <c r="H8" s="297"/>
      <c r="I8" s="297"/>
      <c r="J8" s="297"/>
      <c r="K8" s="297"/>
      <c r="L8" s="91"/>
      <c r="M8" s="91"/>
      <c r="N8" s="8"/>
      <c r="O8" s="4"/>
      <c r="T8" s="83"/>
    </row>
    <row r="9" spans="1:20" s="1" customFormat="1" ht="18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"/>
      <c r="O9" s="4"/>
      <c r="T9" s="83"/>
    </row>
    <row r="10" spans="1:20" s="1" customFormat="1" ht="18.75" customHeight="1">
      <c r="A10" s="88"/>
      <c r="B10" s="88"/>
      <c r="D10" s="90"/>
      <c r="E10" s="290" t="s">
        <v>49</v>
      </c>
      <c r="F10" s="290"/>
      <c r="G10" s="88"/>
      <c r="H10" s="88"/>
      <c r="I10" s="88"/>
      <c r="J10" s="88"/>
      <c r="K10" s="88"/>
      <c r="L10" s="88"/>
      <c r="M10" s="88"/>
      <c r="N10" s="8"/>
      <c r="O10" s="4"/>
      <c r="T10" s="83"/>
    </row>
    <row r="11" spans="2:15" s="1" customFormat="1" ht="19.5" thickBot="1">
      <c r="B11" s="89"/>
      <c r="C11" s="11"/>
      <c r="D11" s="11"/>
      <c r="E11" s="11"/>
      <c r="F11" s="12"/>
      <c r="G11" s="5"/>
      <c r="H11" s="5"/>
      <c r="I11" s="5"/>
      <c r="J11" s="5"/>
      <c r="K11" s="5"/>
      <c r="L11" s="13"/>
      <c r="M11" s="14"/>
      <c r="O11" s="4"/>
    </row>
    <row r="12" spans="2:13" ht="15.75" customHeight="1">
      <c r="B12" s="223" t="s">
        <v>12</v>
      </c>
      <c r="C12" s="225" t="s">
        <v>13</v>
      </c>
      <c r="D12" s="248" t="s">
        <v>5</v>
      </c>
      <c r="E12" s="229" t="s">
        <v>72</v>
      </c>
      <c r="F12" s="231" t="s">
        <v>30</v>
      </c>
      <c r="G12" s="271" t="s">
        <v>73</v>
      </c>
      <c r="H12" s="291" t="s">
        <v>50</v>
      </c>
      <c r="I12" s="271" t="s">
        <v>51</v>
      </c>
      <c r="J12" s="288" t="s">
        <v>8</v>
      </c>
      <c r="K12" s="238" t="s">
        <v>52</v>
      </c>
      <c r="L12"/>
      <c r="M12"/>
    </row>
    <row r="13" spans="2:13" ht="18" customHeight="1" thickBot="1">
      <c r="B13" s="224"/>
      <c r="C13" s="226"/>
      <c r="D13" s="249"/>
      <c r="E13" s="230"/>
      <c r="F13" s="232"/>
      <c r="G13" s="272"/>
      <c r="H13" s="292"/>
      <c r="I13" s="272"/>
      <c r="J13" s="289"/>
      <c r="K13" s="239"/>
      <c r="L13"/>
      <c r="M13"/>
    </row>
    <row r="14" spans="2:13" ht="15.75" customHeight="1">
      <c r="B14" s="16">
        <f>B13+1</f>
        <v>1</v>
      </c>
      <c r="C14" s="135">
        <v>16</v>
      </c>
      <c r="D14" s="121" t="s">
        <v>143</v>
      </c>
      <c r="E14" s="119" t="s">
        <v>76</v>
      </c>
      <c r="F14" s="136" t="s">
        <v>68</v>
      </c>
      <c r="G14" s="208">
        <v>40.695</v>
      </c>
      <c r="H14" s="168" t="s">
        <v>120</v>
      </c>
      <c r="I14" s="84" t="s">
        <v>120</v>
      </c>
      <c r="J14" s="97">
        <f>SUM(H14:I14)</f>
        <v>0</v>
      </c>
      <c r="K14" s="162">
        <f>INT(1000*(J14/MAX(J14:J18)))</f>
        <v>0</v>
      </c>
      <c r="L14"/>
      <c r="M14"/>
    </row>
    <row r="15" spans="2:13" ht="15.75" customHeight="1">
      <c r="B15" s="23">
        <f>B14+1</f>
        <v>2</v>
      </c>
      <c r="C15" s="24">
        <v>11</v>
      </c>
      <c r="D15" s="30" t="s">
        <v>77</v>
      </c>
      <c r="E15" s="31" t="s">
        <v>78</v>
      </c>
      <c r="F15" s="27" t="s">
        <v>64</v>
      </c>
      <c r="G15" s="209" t="s">
        <v>145</v>
      </c>
      <c r="H15" s="169">
        <v>107</v>
      </c>
      <c r="I15" s="85">
        <v>60</v>
      </c>
      <c r="J15" s="165">
        <f>SUM(H15:I15)</f>
        <v>167</v>
      </c>
      <c r="K15" s="163">
        <f>INT(1000*(J15/MAX(J14:J18)))</f>
        <v>538</v>
      </c>
      <c r="L15"/>
      <c r="M15"/>
    </row>
    <row r="16" spans="2:13" ht="15.75" customHeight="1">
      <c r="B16" s="23">
        <f>B15+1</f>
        <v>3</v>
      </c>
      <c r="C16" s="24">
        <v>4</v>
      </c>
      <c r="D16" s="25" t="s">
        <v>121</v>
      </c>
      <c r="E16" s="26" t="s">
        <v>115</v>
      </c>
      <c r="F16" s="27" t="s">
        <v>64</v>
      </c>
      <c r="G16" s="209">
        <v>2.4</v>
      </c>
      <c r="H16" s="169" t="s">
        <v>120</v>
      </c>
      <c r="I16" s="85" t="s">
        <v>120</v>
      </c>
      <c r="J16" s="165">
        <f>SUM(H16:I16)</f>
        <v>0</v>
      </c>
      <c r="K16" s="163">
        <f>INT(1000*(J16/MAX(J14:J18)))</f>
        <v>0</v>
      </c>
      <c r="L16"/>
      <c r="M16"/>
    </row>
    <row r="17" spans="2:13" ht="15.75" customHeight="1">
      <c r="B17" s="23">
        <f>B16+1</f>
        <v>4</v>
      </c>
      <c r="C17" s="24">
        <v>41</v>
      </c>
      <c r="D17" s="25" t="s">
        <v>123</v>
      </c>
      <c r="E17" s="26" t="s">
        <v>117</v>
      </c>
      <c r="F17" s="27" t="s">
        <v>64</v>
      </c>
      <c r="G17" s="209">
        <v>2.4</v>
      </c>
      <c r="H17" s="169" t="s">
        <v>144</v>
      </c>
      <c r="I17" s="85" t="s">
        <v>120</v>
      </c>
      <c r="J17" s="165">
        <f>SUM(H17:I17)</f>
        <v>0</v>
      </c>
      <c r="K17" s="163">
        <f>INT(1000*(J17/MAX(J14:J18)))</f>
        <v>0</v>
      </c>
      <c r="L17"/>
      <c r="M17"/>
    </row>
    <row r="18" spans="2:18" s="22" customFormat="1" ht="15.75" customHeight="1" thickBot="1">
      <c r="B18" s="38">
        <f>B17+1</f>
        <v>5</v>
      </c>
      <c r="C18" s="78">
        <v>6</v>
      </c>
      <c r="D18" s="40" t="s">
        <v>124</v>
      </c>
      <c r="E18" s="80" t="s">
        <v>109</v>
      </c>
      <c r="F18" s="167" t="s">
        <v>68</v>
      </c>
      <c r="G18" s="210">
        <v>2.4</v>
      </c>
      <c r="H18" s="170">
        <v>210</v>
      </c>
      <c r="I18" s="86">
        <v>100</v>
      </c>
      <c r="J18" s="166">
        <f>SUM(H18:I18)</f>
        <v>310</v>
      </c>
      <c r="K18" s="164">
        <f>INT(1000*(J18/MAX(J14:J18)))</f>
        <v>1000</v>
      </c>
      <c r="L18"/>
      <c r="M18"/>
      <c r="N18"/>
      <c r="O18"/>
      <c r="P18"/>
      <c r="Q18"/>
      <c r="R18"/>
    </row>
    <row r="19" spans="2:15" s="1" customFormat="1" ht="18.75">
      <c r="B19"/>
      <c r="C19"/>
      <c r="D19"/>
      <c r="E19"/>
      <c r="F19"/>
      <c r="G19"/>
      <c r="H19"/>
      <c r="I19"/>
      <c r="J19" s="103"/>
      <c r="K19" s="103"/>
      <c r="L19" s="13"/>
      <c r="M19" s="14"/>
      <c r="O19" s="4"/>
    </row>
    <row r="20" spans="2:13" ht="15.75" customHeight="1">
      <c r="B20" s="88"/>
      <c r="C20" s="1"/>
      <c r="D20" s="90"/>
      <c r="E20" s="290" t="s">
        <v>53</v>
      </c>
      <c r="F20" s="290"/>
      <c r="G20" s="88"/>
      <c r="H20" s="88"/>
      <c r="I20" s="88"/>
      <c r="J20" s="101"/>
      <c r="K20" s="101"/>
      <c r="L20"/>
      <c r="M20"/>
    </row>
    <row r="21" spans="2:13" ht="18" customHeight="1" thickBot="1">
      <c r="B21" s="89"/>
      <c r="C21" s="11"/>
      <c r="D21" s="11"/>
      <c r="E21" s="11"/>
      <c r="F21" s="12"/>
      <c r="G21" s="5"/>
      <c r="H21" s="5"/>
      <c r="I21" s="5"/>
      <c r="J21" s="5"/>
      <c r="K21" s="5"/>
      <c r="L21"/>
      <c r="M21"/>
    </row>
    <row r="22" spans="2:13" ht="12.75">
      <c r="B22" s="246" t="s">
        <v>12</v>
      </c>
      <c r="C22" s="231" t="s">
        <v>13</v>
      </c>
      <c r="D22" s="248" t="s">
        <v>5</v>
      </c>
      <c r="E22" s="229" t="s">
        <v>72</v>
      </c>
      <c r="F22" s="231" t="s">
        <v>30</v>
      </c>
      <c r="G22" s="271" t="s">
        <v>73</v>
      </c>
      <c r="H22" s="291" t="s">
        <v>50</v>
      </c>
      <c r="I22" s="271" t="s">
        <v>51</v>
      </c>
      <c r="J22" s="288" t="s">
        <v>8</v>
      </c>
      <c r="K22" s="259" t="s">
        <v>52</v>
      </c>
      <c r="L22"/>
      <c r="M22"/>
    </row>
    <row r="23" spans="2:13" ht="13.5" thickBot="1">
      <c r="B23" s="247"/>
      <c r="C23" s="232"/>
      <c r="D23" s="249"/>
      <c r="E23" s="230"/>
      <c r="F23" s="232"/>
      <c r="G23" s="272"/>
      <c r="H23" s="292"/>
      <c r="I23" s="272"/>
      <c r="J23" s="289"/>
      <c r="K23" s="260"/>
      <c r="L23"/>
      <c r="M23"/>
    </row>
    <row r="24" spans="2:13" ht="15.75" customHeight="1">
      <c r="B24" s="16">
        <f>B23+1</f>
        <v>1</v>
      </c>
      <c r="C24" s="135">
        <v>11</v>
      </c>
      <c r="D24" s="121" t="s">
        <v>77</v>
      </c>
      <c r="E24" s="119" t="s">
        <v>78</v>
      </c>
      <c r="F24" s="19" t="s">
        <v>64</v>
      </c>
      <c r="G24" s="208" t="s">
        <v>145</v>
      </c>
      <c r="H24" s="168">
        <v>82</v>
      </c>
      <c r="I24" s="84">
        <v>10</v>
      </c>
      <c r="J24" s="97">
        <f>SUM(H24:I24)</f>
        <v>92</v>
      </c>
      <c r="K24" s="171">
        <f>INT(1000*(J24/MAX(J24:J28)))</f>
        <v>259</v>
      </c>
      <c r="L24"/>
      <c r="M24"/>
    </row>
    <row r="25" spans="2:13" ht="15.75" customHeight="1">
      <c r="B25" s="23">
        <f>B24+1</f>
        <v>2</v>
      </c>
      <c r="C25" s="24">
        <v>16</v>
      </c>
      <c r="D25" s="30" t="s">
        <v>143</v>
      </c>
      <c r="E25" s="31" t="s">
        <v>76</v>
      </c>
      <c r="F25" s="32" t="s">
        <v>68</v>
      </c>
      <c r="G25" s="209">
        <v>40.695</v>
      </c>
      <c r="H25" s="169">
        <v>180</v>
      </c>
      <c r="I25" s="85">
        <v>0</v>
      </c>
      <c r="J25" s="98">
        <f>SUM(H25:I25)</f>
        <v>180</v>
      </c>
      <c r="K25" s="172">
        <f>INT(1000*(J25/MAX(J24:J28)))</f>
        <v>508</v>
      </c>
      <c r="L25"/>
      <c r="M25"/>
    </row>
    <row r="26" spans="2:18" s="22" customFormat="1" ht="15.75" customHeight="1">
      <c r="B26" s="23">
        <f>B25+1</f>
        <v>3</v>
      </c>
      <c r="C26" s="24">
        <v>41</v>
      </c>
      <c r="D26" s="25" t="s">
        <v>123</v>
      </c>
      <c r="E26" s="26" t="s">
        <v>117</v>
      </c>
      <c r="F26" s="27" t="s">
        <v>64</v>
      </c>
      <c r="G26" s="209">
        <v>2.4</v>
      </c>
      <c r="H26" s="169" t="s">
        <v>144</v>
      </c>
      <c r="I26" s="85" t="s">
        <v>120</v>
      </c>
      <c r="J26" s="98">
        <f>SUM(H26:I26)</f>
        <v>0</v>
      </c>
      <c r="K26" s="172">
        <f>INT(1000*(J26/MAX(J24:J28)))</f>
        <v>0</v>
      </c>
      <c r="L26"/>
      <c r="M26"/>
      <c r="N26"/>
      <c r="O26"/>
      <c r="P26"/>
      <c r="Q26"/>
      <c r="R26"/>
    </row>
    <row r="27" spans="2:11" ht="15.75" customHeight="1">
      <c r="B27" s="23">
        <f>B26+1</f>
        <v>4</v>
      </c>
      <c r="C27" s="33">
        <v>6</v>
      </c>
      <c r="D27" s="30" t="s">
        <v>124</v>
      </c>
      <c r="E27" s="31" t="s">
        <v>109</v>
      </c>
      <c r="F27" s="32" t="s">
        <v>68</v>
      </c>
      <c r="G27" s="209">
        <v>2.4</v>
      </c>
      <c r="H27" s="169">
        <v>264</v>
      </c>
      <c r="I27" s="85">
        <v>90</v>
      </c>
      <c r="J27" s="98">
        <f>SUM(H27:I27)</f>
        <v>354</v>
      </c>
      <c r="K27" s="172">
        <f>INT(1000*(J27/MAX(J24:J28)))</f>
        <v>1000</v>
      </c>
    </row>
    <row r="28" spans="1:20" s="1" customFormat="1" ht="15.75" customHeight="1" thickBot="1">
      <c r="A28" s="88"/>
      <c r="B28" s="38">
        <f>B27+1</f>
        <v>5</v>
      </c>
      <c r="C28" s="39">
        <v>4</v>
      </c>
      <c r="D28" s="40" t="s">
        <v>121</v>
      </c>
      <c r="E28" s="61" t="s">
        <v>115</v>
      </c>
      <c r="F28" s="41" t="s">
        <v>64</v>
      </c>
      <c r="G28" s="210">
        <v>2.4</v>
      </c>
      <c r="H28" s="170">
        <v>169</v>
      </c>
      <c r="I28" s="86">
        <v>100</v>
      </c>
      <c r="J28" s="174">
        <f>SUM(H28:I28)</f>
        <v>269</v>
      </c>
      <c r="K28" s="173">
        <f>INT(1000*(J28/MAX(J24:J28)))</f>
        <v>759</v>
      </c>
      <c r="L28" s="88"/>
      <c r="M28" s="88"/>
      <c r="N28" s="8"/>
      <c r="O28" s="4"/>
      <c r="T28" s="83"/>
    </row>
    <row r="29" spans="2:15" s="1" customFormat="1" ht="18.75">
      <c r="B29"/>
      <c r="C29"/>
      <c r="D29"/>
      <c r="E29"/>
      <c r="F29"/>
      <c r="G29"/>
      <c r="H29"/>
      <c r="I29"/>
      <c r="J29" s="103"/>
      <c r="K29" s="103"/>
      <c r="L29" s="13"/>
      <c r="M29" s="14"/>
      <c r="O29" s="4"/>
    </row>
    <row r="30" spans="2:13" ht="15.75" customHeight="1">
      <c r="B30" s="88"/>
      <c r="C30" s="1"/>
      <c r="D30" s="90"/>
      <c r="E30" s="290" t="s">
        <v>54</v>
      </c>
      <c r="F30" s="290"/>
      <c r="G30" s="88"/>
      <c r="H30" s="88"/>
      <c r="I30" s="88"/>
      <c r="J30" s="101"/>
      <c r="K30" s="101"/>
      <c r="L30"/>
      <c r="M30"/>
    </row>
    <row r="31" spans="2:13" ht="18" customHeight="1" thickBot="1">
      <c r="B31" s="89"/>
      <c r="C31" s="11"/>
      <c r="D31" s="11"/>
      <c r="E31" s="11"/>
      <c r="F31" s="12"/>
      <c r="G31" s="5"/>
      <c r="H31" s="5"/>
      <c r="I31" s="5"/>
      <c r="J31" s="5"/>
      <c r="K31" s="5"/>
      <c r="L31"/>
      <c r="M31"/>
    </row>
    <row r="32" spans="2:13" ht="12.75">
      <c r="B32" s="223" t="s">
        <v>12</v>
      </c>
      <c r="C32" s="225" t="s">
        <v>13</v>
      </c>
      <c r="D32" s="248" t="s">
        <v>5</v>
      </c>
      <c r="E32" s="229" t="s">
        <v>72</v>
      </c>
      <c r="F32" s="231" t="s">
        <v>30</v>
      </c>
      <c r="G32" s="271" t="s">
        <v>73</v>
      </c>
      <c r="H32" s="291" t="s">
        <v>50</v>
      </c>
      <c r="I32" s="261" t="s">
        <v>51</v>
      </c>
      <c r="J32" s="293" t="s">
        <v>8</v>
      </c>
      <c r="K32" s="238" t="s">
        <v>52</v>
      </c>
      <c r="L32"/>
      <c r="M32"/>
    </row>
    <row r="33" spans="2:13" ht="13.5" thickBot="1">
      <c r="B33" s="224"/>
      <c r="C33" s="226"/>
      <c r="D33" s="249"/>
      <c r="E33" s="230"/>
      <c r="F33" s="232"/>
      <c r="G33" s="272"/>
      <c r="H33" s="292"/>
      <c r="I33" s="262"/>
      <c r="J33" s="294"/>
      <c r="K33" s="239"/>
      <c r="L33"/>
      <c r="M33"/>
    </row>
    <row r="34" spans="2:13" ht="15.75" customHeight="1">
      <c r="B34" s="16">
        <f>B33+1</f>
        <v>1</v>
      </c>
      <c r="C34" s="135">
        <v>4</v>
      </c>
      <c r="D34" s="17" t="s">
        <v>121</v>
      </c>
      <c r="E34" s="18" t="s">
        <v>115</v>
      </c>
      <c r="F34" s="19" t="s">
        <v>64</v>
      </c>
      <c r="G34" s="208">
        <v>2.4</v>
      </c>
      <c r="H34" s="168">
        <v>120</v>
      </c>
      <c r="I34" s="129">
        <v>0</v>
      </c>
      <c r="J34" s="156">
        <f>SUM(H34:I34)</f>
        <v>120</v>
      </c>
      <c r="K34" s="162">
        <f>INT(1000*(J34/MAX(J34:J38)))</f>
        <v>326</v>
      </c>
      <c r="L34"/>
      <c r="M34"/>
    </row>
    <row r="35" spans="2:13" ht="15.75" customHeight="1">
      <c r="B35" s="23">
        <f>B34+1</f>
        <v>2</v>
      </c>
      <c r="C35" s="33">
        <v>6</v>
      </c>
      <c r="D35" s="30" t="s">
        <v>124</v>
      </c>
      <c r="E35" s="31" t="s">
        <v>109</v>
      </c>
      <c r="F35" s="32" t="s">
        <v>68</v>
      </c>
      <c r="G35" s="209">
        <v>2.4</v>
      </c>
      <c r="H35" s="169">
        <v>277</v>
      </c>
      <c r="I35" s="116">
        <v>90</v>
      </c>
      <c r="J35" s="157">
        <f>SUM(H35:I35)</f>
        <v>367</v>
      </c>
      <c r="K35" s="177">
        <f>INT(1000*(J35/MAX(J34:J38)))</f>
        <v>1000</v>
      </c>
      <c r="L35"/>
      <c r="M35"/>
    </row>
    <row r="36" spans="2:18" s="22" customFormat="1" ht="15.75" customHeight="1">
      <c r="B36" s="23">
        <f>B35+1</f>
        <v>3</v>
      </c>
      <c r="C36" s="24">
        <v>11</v>
      </c>
      <c r="D36" s="30" t="s">
        <v>77</v>
      </c>
      <c r="E36" s="31" t="s">
        <v>78</v>
      </c>
      <c r="F36" s="27" t="s">
        <v>64</v>
      </c>
      <c r="G36" s="209" t="s">
        <v>145</v>
      </c>
      <c r="H36" s="169">
        <v>204</v>
      </c>
      <c r="I36" s="116">
        <v>0</v>
      </c>
      <c r="J36" s="157">
        <f>SUM(H36:I36)</f>
        <v>204</v>
      </c>
      <c r="K36" s="177">
        <f>INT(1000*(J36/MAX(J34:J38)))</f>
        <v>555</v>
      </c>
      <c r="L36"/>
      <c r="M36"/>
      <c r="N36"/>
      <c r="O36"/>
      <c r="P36"/>
      <c r="Q36"/>
      <c r="R36"/>
    </row>
    <row r="37" spans="2:15" s="1" customFormat="1" ht="15.75" customHeight="1">
      <c r="B37" s="23">
        <f>B36+1</f>
        <v>4</v>
      </c>
      <c r="C37" s="24">
        <v>16</v>
      </c>
      <c r="D37" s="30" t="s">
        <v>143</v>
      </c>
      <c r="E37" s="31" t="s">
        <v>76</v>
      </c>
      <c r="F37" s="32" t="s">
        <v>68</v>
      </c>
      <c r="G37" s="209">
        <v>40.695</v>
      </c>
      <c r="H37" s="169">
        <v>127</v>
      </c>
      <c r="I37" s="116">
        <v>0</v>
      </c>
      <c r="J37" s="157">
        <f>SUM(H37:I37)</f>
        <v>127</v>
      </c>
      <c r="K37" s="177">
        <f>INT(1000*(J37/MAX(J34:J38)))</f>
        <v>346</v>
      </c>
      <c r="L37" s="13"/>
      <c r="M37" s="14"/>
      <c r="O37" s="4"/>
    </row>
    <row r="38" spans="2:13" ht="15.75" customHeight="1" thickBot="1">
      <c r="B38" s="38">
        <f>B37+1</f>
        <v>5</v>
      </c>
      <c r="C38" s="39">
        <v>41</v>
      </c>
      <c r="D38" s="40" t="s">
        <v>123</v>
      </c>
      <c r="E38" s="61" t="s">
        <v>117</v>
      </c>
      <c r="F38" s="41" t="s">
        <v>64</v>
      </c>
      <c r="G38" s="210">
        <v>2.4</v>
      </c>
      <c r="H38" s="170">
        <v>160</v>
      </c>
      <c r="I38" s="176">
        <v>0</v>
      </c>
      <c r="J38" s="158">
        <f>SUM(H38:I38)</f>
        <v>160</v>
      </c>
      <c r="K38" s="175">
        <f>INT(1000*(J38/MAX(J34:J38)))</f>
        <v>435</v>
      </c>
      <c r="L38"/>
      <c r="M38"/>
    </row>
    <row r="39" spans="10:13" ht="18" customHeight="1">
      <c r="J39" s="103"/>
      <c r="K39" s="103"/>
      <c r="L39"/>
      <c r="M39"/>
    </row>
    <row r="40" spans="2:13" ht="16.5" customHeight="1">
      <c r="B40" s="88"/>
      <c r="C40" s="1"/>
      <c r="D40" s="90"/>
      <c r="E40" s="290" t="s">
        <v>46</v>
      </c>
      <c r="F40" s="290"/>
      <c r="G40" s="88"/>
      <c r="H40" s="88"/>
      <c r="I40" s="88"/>
      <c r="J40" s="101"/>
      <c r="K40" s="101"/>
      <c r="L40"/>
      <c r="M40"/>
    </row>
    <row r="41" spans="2:13" ht="19.5" thickBot="1">
      <c r="B41" s="89"/>
      <c r="C41" s="11"/>
      <c r="D41" s="11"/>
      <c r="E41" s="11"/>
      <c r="F41" s="12"/>
      <c r="G41" s="5"/>
      <c r="H41" s="5"/>
      <c r="I41" s="5"/>
      <c r="J41" s="5"/>
      <c r="K41" s="5"/>
      <c r="L41"/>
      <c r="M41"/>
    </row>
    <row r="42" spans="2:13" ht="12.75">
      <c r="B42" s="246" t="s">
        <v>12</v>
      </c>
      <c r="C42" s="231" t="s">
        <v>13</v>
      </c>
      <c r="D42" s="248" t="s">
        <v>5</v>
      </c>
      <c r="E42" s="229" t="s">
        <v>72</v>
      </c>
      <c r="F42" s="231" t="s">
        <v>30</v>
      </c>
      <c r="G42" s="271" t="s">
        <v>73</v>
      </c>
      <c r="H42" s="291" t="s">
        <v>50</v>
      </c>
      <c r="I42" s="261" t="s">
        <v>51</v>
      </c>
      <c r="J42" s="295" t="s">
        <v>8</v>
      </c>
      <c r="K42" s="238" t="s">
        <v>52</v>
      </c>
      <c r="L42"/>
      <c r="M42"/>
    </row>
    <row r="43" spans="2:13" ht="13.5" thickBot="1">
      <c r="B43" s="247"/>
      <c r="C43" s="232"/>
      <c r="D43" s="249"/>
      <c r="E43" s="230"/>
      <c r="F43" s="232"/>
      <c r="G43" s="272"/>
      <c r="H43" s="292"/>
      <c r="I43" s="262"/>
      <c r="J43" s="296"/>
      <c r="K43" s="239"/>
      <c r="L43"/>
      <c r="M43"/>
    </row>
    <row r="44" spans="2:18" s="22" customFormat="1" ht="15.75" customHeight="1">
      <c r="B44" s="16">
        <f>B43+1</f>
        <v>1</v>
      </c>
      <c r="C44" s="178">
        <v>6</v>
      </c>
      <c r="D44" s="121" t="s">
        <v>124</v>
      </c>
      <c r="E44" s="119" t="s">
        <v>109</v>
      </c>
      <c r="F44" s="136" t="s">
        <v>68</v>
      </c>
      <c r="G44" s="205">
        <v>2.4</v>
      </c>
      <c r="H44" s="168">
        <v>197</v>
      </c>
      <c r="I44" s="129">
        <v>100</v>
      </c>
      <c r="J44" s="156">
        <f>SUM(H44:I44)</f>
        <v>297</v>
      </c>
      <c r="K44" s="162">
        <f>INT(1000*(J44/MAX(J44:J47)))</f>
        <v>1000</v>
      </c>
      <c r="L44"/>
      <c r="M44"/>
      <c r="N44"/>
      <c r="O44"/>
      <c r="P44"/>
      <c r="Q44"/>
      <c r="R44"/>
    </row>
    <row r="45" spans="2:11" ht="15.75" customHeight="1">
      <c r="B45" s="23">
        <f>B44+1</f>
        <v>2</v>
      </c>
      <c r="C45" s="24">
        <v>4</v>
      </c>
      <c r="D45" s="25" t="s">
        <v>121</v>
      </c>
      <c r="E45" s="26" t="s">
        <v>115</v>
      </c>
      <c r="F45" s="27" t="s">
        <v>64</v>
      </c>
      <c r="G45" s="206">
        <v>2.4</v>
      </c>
      <c r="H45" s="169">
        <v>186</v>
      </c>
      <c r="I45" s="116">
        <v>0</v>
      </c>
      <c r="J45" s="157">
        <f>SUM(H45:I45)</f>
        <v>186</v>
      </c>
      <c r="K45" s="177">
        <f>INT(1000*(J45/MAX(J44:J47)))</f>
        <v>626</v>
      </c>
    </row>
    <row r="46" spans="1:20" s="1" customFormat="1" ht="15.75" customHeight="1">
      <c r="A46" s="88"/>
      <c r="B46" s="23">
        <f>B45+1</f>
        <v>3</v>
      </c>
      <c r="C46" s="24">
        <v>41</v>
      </c>
      <c r="D46" s="25" t="s">
        <v>123</v>
      </c>
      <c r="E46" s="26" t="s">
        <v>117</v>
      </c>
      <c r="F46" s="27" t="s">
        <v>64</v>
      </c>
      <c r="G46" s="206">
        <v>2.4</v>
      </c>
      <c r="H46" s="169" t="s">
        <v>144</v>
      </c>
      <c r="I46" s="116" t="s">
        <v>120</v>
      </c>
      <c r="J46" s="157">
        <f>SUM(H46:I46)</f>
        <v>0</v>
      </c>
      <c r="K46" s="177">
        <f>INT(1000*(J46/MAX(J44:J47)))</f>
        <v>0</v>
      </c>
      <c r="L46" s="88"/>
      <c r="M46" s="88"/>
      <c r="N46" s="8"/>
      <c r="O46" s="4"/>
      <c r="T46" s="83"/>
    </row>
    <row r="47" spans="2:15" s="1" customFormat="1" ht="15.75" customHeight="1">
      <c r="B47" s="23">
        <f>B46+1</f>
        <v>4</v>
      </c>
      <c r="C47" s="24">
        <v>11</v>
      </c>
      <c r="D47" s="30" t="s">
        <v>77</v>
      </c>
      <c r="E47" s="31" t="s">
        <v>78</v>
      </c>
      <c r="F47" s="27" t="s">
        <v>64</v>
      </c>
      <c r="G47" s="206" t="s">
        <v>145</v>
      </c>
      <c r="H47" s="169">
        <v>180</v>
      </c>
      <c r="I47" s="116">
        <v>0</v>
      </c>
      <c r="J47" s="157">
        <f>SUM(H47:I47)</f>
        <v>180</v>
      </c>
      <c r="K47" s="177">
        <f>INT(1000*(J47/MAX(J44:J47)))</f>
        <v>606</v>
      </c>
      <c r="L47" s="13"/>
      <c r="M47" s="14"/>
      <c r="O47" s="4"/>
    </row>
    <row r="48" spans="2:13" ht="15.75" customHeight="1" thickBot="1">
      <c r="B48" s="38">
        <f>B47+1</f>
        <v>5</v>
      </c>
      <c r="C48" s="39">
        <v>16</v>
      </c>
      <c r="D48" s="79" t="s">
        <v>143</v>
      </c>
      <c r="E48" s="80" t="s">
        <v>76</v>
      </c>
      <c r="F48" s="167" t="s">
        <v>68</v>
      </c>
      <c r="G48" s="207">
        <v>40.695</v>
      </c>
      <c r="H48" s="170" t="s">
        <v>120</v>
      </c>
      <c r="I48" s="176" t="s">
        <v>120</v>
      </c>
      <c r="J48" s="158">
        <f>SUM(H48:I48)</f>
        <v>0</v>
      </c>
      <c r="K48" s="175">
        <f>INT(1000*(J48/MAX(J44:J47)))</f>
        <v>0</v>
      </c>
      <c r="L48"/>
      <c r="M48"/>
    </row>
    <row r="49" spans="12:13" ht="18" customHeight="1">
      <c r="L49"/>
      <c r="M49"/>
    </row>
    <row r="50" spans="2:13" ht="15.75">
      <c r="B50" s="55"/>
      <c r="C50" s="56"/>
      <c r="D50" s="46"/>
      <c r="E50" s="46"/>
      <c r="F50" s="44"/>
      <c r="G50" s="45"/>
      <c r="H50" s="44"/>
      <c r="I50" s="45"/>
      <c r="K50" s="46"/>
      <c r="L50"/>
      <c r="M50"/>
    </row>
    <row r="51" spans="2:13" ht="15.75">
      <c r="B51" s="77" t="s">
        <v>99</v>
      </c>
      <c r="C51" s="77"/>
      <c r="D51" s="77"/>
      <c r="E51" s="77"/>
      <c r="F51" s="77"/>
      <c r="H51" s="77"/>
      <c r="I51" s="100" t="s">
        <v>10</v>
      </c>
      <c r="L51"/>
      <c r="M51"/>
    </row>
    <row r="52" spans="2:13" ht="15.75">
      <c r="B52" s="47"/>
      <c r="C52" s="48"/>
      <c r="D52" s="44"/>
      <c r="E52" s="44"/>
      <c r="H52" s="49"/>
      <c r="J52" s="46"/>
      <c r="L52"/>
      <c r="M52"/>
    </row>
    <row r="53" spans="2:13" ht="15.75">
      <c r="B53" s="66" t="s">
        <v>118</v>
      </c>
      <c r="C53" s="66"/>
      <c r="D53" s="66"/>
      <c r="E53" s="66"/>
      <c r="F53" s="44"/>
      <c r="H53" s="44" t="s">
        <v>96</v>
      </c>
      <c r="J53" s="50"/>
      <c r="K53" s="50"/>
      <c r="L53"/>
      <c r="M53"/>
    </row>
    <row r="54" spans="2:18" s="22" customFormat="1" ht="15.75">
      <c r="B54" s="51"/>
      <c r="C54" s="52"/>
      <c r="D54" s="53"/>
      <c r="E54" s="53"/>
      <c r="F54"/>
      <c r="G54"/>
      <c r="H54"/>
      <c r="I54" s="46"/>
      <c r="J54"/>
      <c r="K54"/>
      <c r="L54"/>
      <c r="M54"/>
      <c r="N54"/>
      <c r="O54"/>
      <c r="P54"/>
      <c r="Q54"/>
      <c r="R54"/>
    </row>
    <row r="55" spans="2:15" s="1" customFormat="1" ht="18.75">
      <c r="B55" s="66" t="s">
        <v>102</v>
      </c>
      <c r="C55" s="66"/>
      <c r="D55" s="66"/>
      <c r="E55" s="66"/>
      <c r="F55" s="44"/>
      <c r="G55"/>
      <c r="H55" s="44" t="s">
        <v>97</v>
      </c>
      <c r="I55" s="44"/>
      <c r="J55" s="44"/>
      <c r="K55" s="44"/>
      <c r="L55" s="13"/>
      <c r="M55" s="14"/>
      <c r="O55" s="4"/>
    </row>
    <row r="56" spans="3:13" ht="15.75" customHeight="1">
      <c r="C56" s="55"/>
      <c r="D56" s="56"/>
      <c r="E56" s="46"/>
      <c r="F56" s="46"/>
      <c r="G56" s="49"/>
      <c r="H56" s="49"/>
      <c r="I56" s="46"/>
      <c r="L56"/>
      <c r="M56"/>
    </row>
    <row r="57" spans="3:13" ht="18" customHeight="1">
      <c r="C57" s="49"/>
      <c r="D57" s="46"/>
      <c r="E57" s="59"/>
      <c r="F57" s="59"/>
      <c r="G57" s="77"/>
      <c r="H57" s="77" t="s">
        <v>98</v>
      </c>
      <c r="I57" s="77"/>
      <c r="J57" s="77"/>
      <c r="K57" s="77"/>
      <c r="L57"/>
      <c r="M57"/>
    </row>
    <row r="58" spans="12:13" ht="12.75">
      <c r="L58"/>
      <c r="M58"/>
    </row>
    <row r="59" spans="12:13" ht="12.75">
      <c r="L59"/>
      <c r="M59"/>
    </row>
    <row r="60" spans="12:13" ht="12.75">
      <c r="L60"/>
      <c r="M60"/>
    </row>
    <row r="61" spans="12:13" ht="12.75">
      <c r="L61"/>
      <c r="M61"/>
    </row>
    <row r="62" spans="2:18" s="22" customFormat="1" ht="12.75">
      <c r="B62"/>
      <c r="L62"/>
      <c r="M62"/>
      <c r="N62"/>
      <c r="O62"/>
      <c r="P62"/>
      <c r="Q62"/>
      <c r="R62"/>
    </row>
    <row r="63" spans="12:13" ht="12.75">
      <c r="L63"/>
      <c r="M63"/>
    </row>
    <row r="64" spans="12:13" ht="12.75">
      <c r="L64"/>
      <c r="M64"/>
    </row>
    <row r="65" spans="12:13" ht="12.75">
      <c r="L65"/>
      <c r="M65"/>
    </row>
    <row r="66" spans="12:13" ht="12.75">
      <c r="L66"/>
      <c r="M66"/>
    </row>
    <row r="67" spans="2:18" s="22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ht="12.75">
      <c r="L68" s="103"/>
    </row>
    <row r="69" ht="12.75">
      <c r="L69" s="103"/>
    </row>
    <row r="70" spans="1:16" ht="20.25" customHeight="1">
      <c r="A70"/>
      <c r="L70" s="103"/>
      <c r="P70" s="22"/>
    </row>
    <row r="71" spans="1:16" ht="20.25" customHeight="1">
      <c r="A71"/>
      <c r="L71"/>
      <c r="P71" s="22"/>
    </row>
    <row r="72" spans="1:16" ht="20.25" customHeight="1">
      <c r="A72"/>
      <c r="P72" s="22"/>
    </row>
    <row r="73" spans="1:16" ht="20.25" customHeight="1">
      <c r="A73"/>
      <c r="P73" s="22"/>
    </row>
    <row r="74" spans="1:15" ht="20.25" customHeight="1">
      <c r="A74"/>
      <c r="M74" s="44"/>
      <c r="N74" s="44"/>
      <c r="O74" s="22"/>
    </row>
    <row r="75" spans="1:16" ht="20.25" customHeight="1">
      <c r="A75"/>
      <c r="O75" s="58"/>
      <c r="P75" s="22"/>
    </row>
    <row r="76" spans="1:16" ht="20.25" customHeight="1">
      <c r="A76"/>
      <c r="M76" s="77"/>
      <c r="N76" s="77"/>
      <c r="O76" s="22"/>
      <c r="P76" s="22"/>
    </row>
  </sheetData>
  <sheetProtection/>
  <mergeCells count="55">
    <mergeCell ref="B8:K8"/>
    <mergeCell ref="D1:H1"/>
    <mergeCell ref="I5:J5"/>
    <mergeCell ref="I6:J6"/>
    <mergeCell ref="I4:J4"/>
    <mergeCell ref="D2:H2"/>
    <mergeCell ref="D3:H3"/>
    <mergeCell ref="D4:H4"/>
    <mergeCell ref="I1:J1"/>
    <mergeCell ref="D6:H6"/>
    <mergeCell ref="E42:E43"/>
    <mergeCell ref="K42:K43"/>
    <mergeCell ref="E40:F40"/>
    <mergeCell ref="B42:B43"/>
    <mergeCell ref="C42:C43"/>
    <mergeCell ref="D42:D43"/>
    <mergeCell ref="H42:H43"/>
    <mergeCell ref="G42:G43"/>
    <mergeCell ref="F42:F43"/>
    <mergeCell ref="B22:B23"/>
    <mergeCell ref="H32:H33"/>
    <mergeCell ref="I32:I33"/>
    <mergeCell ref="I42:I43"/>
    <mergeCell ref="J42:J43"/>
    <mergeCell ref="B32:B33"/>
    <mergeCell ref="C32:C33"/>
    <mergeCell ref="D32:D33"/>
    <mergeCell ref="E32:E33"/>
    <mergeCell ref="F32:F33"/>
    <mergeCell ref="I2:J2"/>
    <mergeCell ref="J12:J13"/>
    <mergeCell ref="K32:K33"/>
    <mergeCell ref="E30:F30"/>
    <mergeCell ref="B12:B13"/>
    <mergeCell ref="C12:C13"/>
    <mergeCell ref="D12:D13"/>
    <mergeCell ref="E12:E13"/>
    <mergeCell ref="F12:F13"/>
    <mergeCell ref="C22:C23"/>
    <mergeCell ref="D22:D23"/>
    <mergeCell ref="E22:E23"/>
    <mergeCell ref="F22:F23"/>
    <mergeCell ref="H22:H23"/>
    <mergeCell ref="G12:G13"/>
    <mergeCell ref="E20:F20"/>
    <mergeCell ref="G32:G33"/>
    <mergeCell ref="J22:J23"/>
    <mergeCell ref="G22:G23"/>
    <mergeCell ref="I22:I23"/>
    <mergeCell ref="K12:K13"/>
    <mergeCell ref="E10:F10"/>
    <mergeCell ref="H12:H13"/>
    <mergeCell ref="I12:I13"/>
    <mergeCell ref="K22:K23"/>
    <mergeCell ref="J32:J33"/>
  </mergeCells>
  <printOptions horizontalCentered="1"/>
  <pageMargins left="0.2362204724409449" right="0.2362204724409449" top="0.9055118110236221" bottom="0.5118110236220472" header="0" footer="0.5118110236220472"/>
  <pageSetup fitToHeight="1" fitToWidth="1" horizontalDpi="240" verticalDpi="240" orientation="portrait" paperSize="9" scale="83" r:id="rId1"/>
  <rowBreaks count="1" manualBreakCount="1">
    <brk id="29" min="1" max="11" man="1"/>
  </rowBreaks>
  <ignoredErrors>
    <ignoredError sqref="J15 J18 J24:J25 J27:J28 J34:J38 J44:J45 J47" formulaRange="1"/>
    <ignoredError sqref="E14:E18 E24:E28 E34:E38 E44:E48 G47 G36 G24 G15" numberStoredAsText="1"/>
    <ignoredError sqref="K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tabSelected="1" zoomScaleSheetLayoutView="75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60" customWidth="1"/>
    <col min="4" max="4" width="28.57421875" style="0" customWidth="1"/>
    <col min="5" max="5" width="9.28125" style="0" customWidth="1"/>
    <col min="6" max="6" width="10.140625" style="0" customWidth="1"/>
    <col min="7" max="11" width="5.7109375" style="0" customWidth="1"/>
    <col min="12" max="12" width="7.421875" style="0" customWidth="1"/>
    <col min="13" max="14" width="7.421875" style="22" customWidth="1"/>
    <col min="15" max="15" width="7.140625" style="0" customWidth="1"/>
  </cols>
  <sheetData>
    <row r="1" spans="2:17" s="1" customFormat="1" ht="12.75" customHeight="1">
      <c r="B1" s="92"/>
      <c r="C1" s="92"/>
      <c r="D1" s="221" t="s">
        <v>0</v>
      </c>
      <c r="E1" s="221"/>
      <c r="F1" s="221"/>
      <c r="G1" s="221"/>
      <c r="H1" s="221"/>
      <c r="I1" s="221"/>
      <c r="J1" s="255" t="s">
        <v>104</v>
      </c>
      <c r="K1" s="255"/>
      <c r="L1" s="255"/>
      <c r="M1" s="66"/>
      <c r="O1" s="3"/>
      <c r="P1" s="4"/>
      <c r="Q1"/>
    </row>
    <row r="2" spans="2:16" s="1" customFormat="1" ht="12.75" customHeight="1">
      <c r="B2" s="81"/>
      <c r="C2" s="81"/>
      <c r="D2" s="222" t="s">
        <v>1</v>
      </c>
      <c r="E2" s="222"/>
      <c r="F2" s="222"/>
      <c r="G2" s="222"/>
      <c r="H2" s="222"/>
      <c r="I2" s="222"/>
      <c r="J2" s="255" t="s">
        <v>119</v>
      </c>
      <c r="K2" s="255"/>
      <c r="L2" s="255"/>
      <c r="M2" s="66"/>
      <c r="O2" s="6"/>
      <c r="P2" s="7"/>
    </row>
    <row r="3" spans="2:16" s="1" customFormat="1" ht="20.25" customHeight="1">
      <c r="B3" s="82"/>
      <c r="C3" s="82"/>
      <c r="D3" s="233" t="s">
        <v>70</v>
      </c>
      <c r="E3" s="233"/>
      <c r="F3" s="233"/>
      <c r="G3" s="233"/>
      <c r="H3" s="233"/>
      <c r="I3" s="233"/>
      <c r="J3" s="82"/>
      <c r="O3" s="8"/>
      <c r="P3" s="4"/>
    </row>
    <row r="4" spans="2:16" s="1" customFormat="1" ht="12.75" customHeight="1">
      <c r="B4" s="66"/>
      <c r="C4" s="66"/>
      <c r="D4" s="237" t="s">
        <v>11</v>
      </c>
      <c r="E4" s="237"/>
      <c r="F4" s="237"/>
      <c r="G4" s="237"/>
      <c r="H4" s="237"/>
      <c r="I4" s="237"/>
      <c r="J4" s="256" t="s">
        <v>32</v>
      </c>
      <c r="K4" s="256"/>
      <c r="L4" s="256"/>
      <c r="O4" s="9"/>
      <c r="P4" s="4"/>
    </row>
    <row r="5" spans="2:16" s="1" customFormat="1" ht="12.75" customHeight="1">
      <c r="B5" s="65"/>
      <c r="C5" s="65"/>
      <c r="D5" s="65"/>
      <c r="E5" s="65"/>
      <c r="F5" s="65"/>
      <c r="G5" s="65"/>
      <c r="H5" s="65"/>
      <c r="I5" s="65"/>
      <c r="J5" s="255" t="s">
        <v>126</v>
      </c>
      <c r="K5" s="255"/>
      <c r="L5" s="255"/>
      <c r="M5" s="255"/>
      <c r="N5" s="66"/>
      <c r="O5" s="9"/>
      <c r="P5" s="4"/>
    </row>
    <row r="6" spans="2:16" s="1" customFormat="1" ht="12.75" customHeight="1">
      <c r="B6" s="104"/>
      <c r="C6" s="104"/>
      <c r="D6" s="250" t="s">
        <v>31</v>
      </c>
      <c r="E6" s="250"/>
      <c r="F6" s="250"/>
      <c r="G6" s="250"/>
      <c r="H6" s="250"/>
      <c r="I6" s="250"/>
      <c r="J6" s="255" t="s">
        <v>125</v>
      </c>
      <c r="K6" s="255"/>
      <c r="L6" s="255"/>
      <c r="M6" s="255"/>
      <c r="O6" s="9"/>
      <c r="P6" s="4"/>
    </row>
    <row r="7" spans="2:16" s="1" customFormat="1" ht="20.25" customHeight="1">
      <c r="B7" s="83"/>
      <c r="C7" s="83"/>
      <c r="D7" s="251" t="s">
        <v>2</v>
      </c>
      <c r="E7" s="251"/>
      <c r="F7" s="251"/>
      <c r="G7" s="251"/>
      <c r="H7" s="251"/>
      <c r="I7" s="251"/>
      <c r="J7" s="83"/>
      <c r="K7" s="83"/>
      <c r="N7" s="83"/>
      <c r="O7" s="8"/>
      <c r="P7" s="4"/>
    </row>
    <row r="8" spans="15:22" s="1" customFormat="1" ht="12.75" customHeight="1">
      <c r="O8" s="8"/>
      <c r="P8" s="4"/>
      <c r="U8" s="82"/>
      <c r="V8" s="82"/>
    </row>
    <row r="9" spans="2:21" s="1" customFormat="1" ht="20.25" customHeight="1">
      <c r="B9" s="252" t="s">
        <v>40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83"/>
      <c r="O9" s="8"/>
      <c r="P9" s="4"/>
      <c r="U9" s="83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23" t="s">
        <v>12</v>
      </c>
      <c r="C11" s="225" t="s">
        <v>13</v>
      </c>
      <c r="D11" s="227" t="s">
        <v>5</v>
      </c>
      <c r="E11" s="229" t="s">
        <v>72</v>
      </c>
      <c r="F11" s="271" t="s">
        <v>30</v>
      </c>
      <c r="G11" s="265" t="s">
        <v>6</v>
      </c>
      <c r="H11" s="219"/>
      <c r="I11" s="220"/>
      <c r="J11" s="223" t="s">
        <v>7</v>
      </c>
      <c r="K11" s="270"/>
      <c r="L11" s="273" t="s">
        <v>8</v>
      </c>
      <c r="M11" s="266" t="s">
        <v>9</v>
      </c>
      <c r="N11" s="253" t="s">
        <v>129</v>
      </c>
    </row>
    <row r="12" spans="2:14" ht="18" customHeight="1" thickBot="1">
      <c r="B12" s="224"/>
      <c r="C12" s="226"/>
      <c r="D12" s="228"/>
      <c r="E12" s="230"/>
      <c r="F12" s="272"/>
      <c r="G12" s="106">
        <v>1</v>
      </c>
      <c r="H12" s="15">
        <v>2</v>
      </c>
      <c r="I12" s="107">
        <v>3</v>
      </c>
      <c r="J12" s="106">
        <v>1</v>
      </c>
      <c r="K12" s="107">
        <v>2</v>
      </c>
      <c r="L12" s="274"/>
      <c r="M12" s="267"/>
      <c r="N12" s="254"/>
    </row>
    <row r="13" spans="2:15" ht="15.75" customHeight="1">
      <c r="B13" s="16">
        <f aca="true" t="shared" si="0" ref="B13:B25">B12+1</f>
        <v>1</v>
      </c>
      <c r="C13" s="135">
        <v>8</v>
      </c>
      <c r="D13" s="17" t="s">
        <v>139</v>
      </c>
      <c r="E13" s="18" t="s">
        <v>83</v>
      </c>
      <c r="F13" s="124" t="s">
        <v>64</v>
      </c>
      <c r="G13" s="108">
        <v>160</v>
      </c>
      <c r="H13" s="20">
        <v>135</v>
      </c>
      <c r="I13" s="109">
        <v>180</v>
      </c>
      <c r="J13" s="108"/>
      <c r="K13" s="109"/>
      <c r="L13" s="156">
        <f aca="true" t="shared" si="1" ref="L13:L25">SUM(G13:I13)</f>
        <v>475</v>
      </c>
      <c r="M13" s="21">
        <f aca="true" t="shared" si="2" ref="M13:M25">M12+1</f>
        <v>1</v>
      </c>
      <c r="N13" s="97">
        <f>INT(((L13/$L$13)+((LOG(13)-LOG(M13))/10))*100)</f>
        <v>111</v>
      </c>
      <c r="O13" s="22"/>
    </row>
    <row r="14" spans="2:15" ht="15.75" customHeight="1">
      <c r="B14" s="23">
        <f t="shared" si="0"/>
        <v>2</v>
      </c>
      <c r="C14" s="24">
        <v>4</v>
      </c>
      <c r="D14" s="25" t="s">
        <v>121</v>
      </c>
      <c r="E14" s="26" t="s">
        <v>115</v>
      </c>
      <c r="F14" s="126" t="s">
        <v>64</v>
      </c>
      <c r="G14" s="23">
        <v>171</v>
      </c>
      <c r="H14" s="36">
        <v>110</v>
      </c>
      <c r="I14" s="116">
        <v>180</v>
      </c>
      <c r="J14" s="23"/>
      <c r="K14" s="116"/>
      <c r="L14" s="157">
        <f t="shared" si="1"/>
        <v>461</v>
      </c>
      <c r="M14" s="29">
        <f t="shared" si="2"/>
        <v>2</v>
      </c>
      <c r="N14" s="98">
        <f aca="true" t="shared" si="3" ref="N14:N25">INT(((L14/$L$13)+((LOG(13)-LOG(M14))/10))*100)</f>
        <v>105</v>
      </c>
      <c r="O14" s="22"/>
    </row>
    <row r="15" spans="2:15" ht="15.75" customHeight="1">
      <c r="B15" s="23">
        <f t="shared" si="0"/>
        <v>3</v>
      </c>
      <c r="C15" s="24">
        <v>9</v>
      </c>
      <c r="D15" s="25" t="s">
        <v>141</v>
      </c>
      <c r="E15" s="26" t="s">
        <v>114</v>
      </c>
      <c r="F15" s="126" t="s">
        <v>64</v>
      </c>
      <c r="G15" s="110">
        <v>141</v>
      </c>
      <c r="H15" s="28">
        <v>116</v>
      </c>
      <c r="I15" s="111">
        <v>134</v>
      </c>
      <c r="J15" s="110"/>
      <c r="K15" s="111"/>
      <c r="L15" s="157">
        <f t="shared" si="1"/>
        <v>391</v>
      </c>
      <c r="M15" s="29">
        <f t="shared" si="2"/>
        <v>3</v>
      </c>
      <c r="N15" s="98">
        <f t="shared" si="3"/>
        <v>88</v>
      </c>
      <c r="O15" s="22"/>
    </row>
    <row r="16" spans="2:15" ht="15.75" customHeight="1">
      <c r="B16" s="23">
        <f t="shared" si="0"/>
        <v>4</v>
      </c>
      <c r="C16" s="24">
        <v>5</v>
      </c>
      <c r="D16" s="30" t="s">
        <v>122</v>
      </c>
      <c r="E16" s="31" t="s">
        <v>110</v>
      </c>
      <c r="F16" s="148" t="s">
        <v>68</v>
      </c>
      <c r="G16" s="110">
        <v>54</v>
      </c>
      <c r="H16" s="28">
        <v>128</v>
      </c>
      <c r="I16" s="111">
        <v>180</v>
      </c>
      <c r="J16" s="110"/>
      <c r="K16" s="111"/>
      <c r="L16" s="157">
        <f t="shared" si="1"/>
        <v>362</v>
      </c>
      <c r="M16" s="29">
        <f t="shared" si="2"/>
        <v>4</v>
      </c>
      <c r="N16" s="98">
        <f t="shared" si="3"/>
        <v>81</v>
      </c>
      <c r="O16" s="22"/>
    </row>
    <row r="17" spans="2:15" ht="15.75" customHeight="1">
      <c r="B17" s="23">
        <f t="shared" si="0"/>
        <v>5</v>
      </c>
      <c r="C17" s="33">
        <v>15</v>
      </c>
      <c r="D17" s="25" t="s">
        <v>142</v>
      </c>
      <c r="E17" s="26" t="s">
        <v>84</v>
      </c>
      <c r="F17" s="126" t="s">
        <v>68</v>
      </c>
      <c r="G17" s="110">
        <v>178</v>
      </c>
      <c r="H17" s="28">
        <v>38</v>
      </c>
      <c r="I17" s="111">
        <v>138</v>
      </c>
      <c r="J17" s="110"/>
      <c r="K17" s="111"/>
      <c r="L17" s="157">
        <f t="shared" si="1"/>
        <v>354</v>
      </c>
      <c r="M17" s="29">
        <f t="shared" si="2"/>
        <v>5</v>
      </c>
      <c r="N17" s="98">
        <f t="shared" si="3"/>
        <v>78</v>
      </c>
      <c r="O17" s="22"/>
    </row>
    <row r="18" spans="2:15" ht="15.75" customHeight="1">
      <c r="B18" s="23">
        <f t="shared" si="0"/>
        <v>6</v>
      </c>
      <c r="C18" s="24">
        <v>41</v>
      </c>
      <c r="D18" s="25" t="s">
        <v>123</v>
      </c>
      <c r="E18" s="26" t="s">
        <v>117</v>
      </c>
      <c r="F18" s="126" t="s">
        <v>64</v>
      </c>
      <c r="G18" s="23">
        <v>0</v>
      </c>
      <c r="H18" s="36">
        <v>171</v>
      </c>
      <c r="I18" s="116">
        <v>169</v>
      </c>
      <c r="J18" s="23"/>
      <c r="K18" s="116"/>
      <c r="L18" s="157">
        <f t="shared" si="1"/>
        <v>340</v>
      </c>
      <c r="M18" s="29">
        <f t="shared" si="2"/>
        <v>6</v>
      </c>
      <c r="N18" s="98">
        <f t="shared" si="3"/>
        <v>74</v>
      </c>
      <c r="O18" s="22"/>
    </row>
    <row r="19" spans="2:15" ht="15.75" customHeight="1">
      <c r="B19" s="23">
        <f t="shared" si="0"/>
        <v>7</v>
      </c>
      <c r="C19" s="24">
        <v>16</v>
      </c>
      <c r="D19" s="30" t="s">
        <v>143</v>
      </c>
      <c r="E19" s="31" t="s">
        <v>76</v>
      </c>
      <c r="F19" s="148" t="s">
        <v>68</v>
      </c>
      <c r="G19" s="112">
        <v>158</v>
      </c>
      <c r="H19" s="34">
        <v>180</v>
      </c>
      <c r="I19" s="113">
        <v>0</v>
      </c>
      <c r="J19" s="112"/>
      <c r="K19" s="113"/>
      <c r="L19" s="157">
        <f t="shared" si="1"/>
        <v>338</v>
      </c>
      <c r="M19" s="159">
        <f>M18+1</f>
        <v>7</v>
      </c>
      <c r="N19" s="98">
        <f t="shared" si="3"/>
        <v>73</v>
      </c>
      <c r="O19" s="22"/>
    </row>
    <row r="20" spans="2:15" ht="15.75" customHeight="1">
      <c r="B20" s="23">
        <f t="shared" si="0"/>
        <v>8</v>
      </c>
      <c r="C20" s="24">
        <v>2</v>
      </c>
      <c r="D20" s="37" t="s">
        <v>140</v>
      </c>
      <c r="E20" s="26" t="s">
        <v>113</v>
      </c>
      <c r="F20" s="126" t="s">
        <v>64</v>
      </c>
      <c r="G20" s="23">
        <v>119</v>
      </c>
      <c r="H20" s="36">
        <v>100</v>
      </c>
      <c r="I20" s="116">
        <v>119</v>
      </c>
      <c r="J20" s="23"/>
      <c r="K20" s="116"/>
      <c r="L20" s="157">
        <f t="shared" si="1"/>
        <v>338</v>
      </c>
      <c r="M20" s="29">
        <v>7</v>
      </c>
      <c r="N20" s="98">
        <f t="shared" si="3"/>
        <v>73</v>
      </c>
      <c r="O20" s="22"/>
    </row>
    <row r="21" spans="2:15" ht="15.75" customHeight="1">
      <c r="B21" s="23">
        <f t="shared" si="0"/>
        <v>9</v>
      </c>
      <c r="C21" s="24">
        <v>7</v>
      </c>
      <c r="D21" s="30" t="s">
        <v>63</v>
      </c>
      <c r="E21" s="26" t="s">
        <v>65</v>
      </c>
      <c r="F21" s="126" t="s">
        <v>64</v>
      </c>
      <c r="G21" s="110">
        <v>138</v>
      </c>
      <c r="H21" s="28">
        <v>70</v>
      </c>
      <c r="I21" s="111">
        <v>90</v>
      </c>
      <c r="J21" s="110"/>
      <c r="K21" s="111"/>
      <c r="L21" s="157">
        <f t="shared" si="1"/>
        <v>298</v>
      </c>
      <c r="M21" s="29">
        <v>9</v>
      </c>
      <c r="N21" s="98">
        <f t="shared" si="3"/>
        <v>64</v>
      </c>
      <c r="O21" s="22"/>
    </row>
    <row r="22" spans="2:15" ht="15.75" customHeight="1">
      <c r="B22" s="23">
        <f t="shared" si="0"/>
        <v>10</v>
      </c>
      <c r="C22" s="24">
        <v>1</v>
      </c>
      <c r="D22" s="25" t="s">
        <v>66</v>
      </c>
      <c r="E22" s="26" t="s">
        <v>67</v>
      </c>
      <c r="F22" s="126" t="s">
        <v>64</v>
      </c>
      <c r="G22" s="160">
        <v>0</v>
      </c>
      <c r="H22" s="35">
        <v>109</v>
      </c>
      <c r="I22" s="161">
        <v>94</v>
      </c>
      <c r="J22" s="114"/>
      <c r="K22" s="115"/>
      <c r="L22" s="157">
        <f t="shared" si="1"/>
        <v>203</v>
      </c>
      <c r="M22" s="29">
        <f t="shared" si="2"/>
        <v>10</v>
      </c>
      <c r="N22" s="98">
        <f t="shared" si="3"/>
        <v>43</v>
      </c>
      <c r="O22" s="22"/>
    </row>
    <row r="23" spans="2:15" ht="15.75" customHeight="1">
      <c r="B23" s="23">
        <f t="shared" si="0"/>
        <v>11</v>
      </c>
      <c r="C23" s="24">
        <v>10</v>
      </c>
      <c r="D23" s="25" t="s">
        <v>81</v>
      </c>
      <c r="E23" s="31" t="s">
        <v>82</v>
      </c>
      <c r="F23" s="126" t="s">
        <v>68</v>
      </c>
      <c r="G23" s="110">
        <v>130</v>
      </c>
      <c r="H23" s="28">
        <v>50</v>
      </c>
      <c r="I23" s="111">
        <v>0</v>
      </c>
      <c r="J23" s="110"/>
      <c r="K23" s="111"/>
      <c r="L23" s="157">
        <f t="shared" si="1"/>
        <v>180</v>
      </c>
      <c r="M23" s="29">
        <f t="shared" si="2"/>
        <v>11</v>
      </c>
      <c r="N23" s="98">
        <f t="shared" si="3"/>
        <v>38</v>
      </c>
      <c r="O23" s="22"/>
    </row>
    <row r="24" spans="2:15" ht="15.75" customHeight="1">
      <c r="B24" s="23">
        <f t="shared" si="0"/>
        <v>12</v>
      </c>
      <c r="C24" s="24">
        <v>17</v>
      </c>
      <c r="D24" s="25" t="s">
        <v>79</v>
      </c>
      <c r="E24" s="26" t="s">
        <v>80</v>
      </c>
      <c r="F24" s="126" t="s">
        <v>68</v>
      </c>
      <c r="G24" s="110">
        <v>0</v>
      </c>
      <c r="H24" s="28">
        <v>150</v>
      </c>
      <c r="I24" s="111">
        <v>0</v>
      </c>
      <c r="J24" s="110"/>
      <c r="K24" s="111"/>
      <c r="L24" s="157">
        <f t="shared" si="1"/>
        <v>150</v>
      </c>
      <c r="M24" s="29">
        <f t="shared" si="2"/>
        <v>12</v>
      </c>
      <c r="N24" s="98">
        <f t="shared" si="3"/>
        <v>31</v>
      </c>
      <c r="O24" s="22"/>
    </row>
    <row r="25" spans="2:15" ht="15.75" customHeight="1" thickBot="1">
      <c r="B25" s="38">
        <f t="shared" si="0"/>
        <v>13</v>
      </c>
      <c r="C25" s="39">
        <v>11</v>
      </c>
      <c r="D25" s="79" t="s">
        <v>77</v>
      </c>
      <c r="E25" s="80" t="s">
        <v>78</v>
      </c>
      <c r="F25" s="127" t="s">
        <v>64</v>
      </c>
      <c r="G25" s="120">
        <v>44</v>
      </c>
      <c r="H25" s="42">
        <v>85</v>
      </c>
      <c r="I25" s="130">
        <v>0</v>
      </c>
      <c r="J25" s="120"/>
      <c r="K25" s="130"/>
      <c r="L25" s="158">
        <f t="shared" si="1"/>
        <v>129</v>
      </c>
      <c r="M25" s="43">
        <f t="shared" si="2"/>
        <v>13</v>
      </c>
      <c r="N25" s="174">
        <f t="shared" si="3"/>
        <v>27</v>
      </c>
      <c r="O25" s="22"/>
    </row>
    <row r="26" ht="12.75">
      <c r="O26" s="22"/>
    </row>
    <row r="27" ht="12.75">
      <c r="O27" s="22"/>
    </row>
    <row r="28" spans="2:15" ht="15.75">
      <c r="B28" s="77" t="s">
        <v>99</v>
      </c>
      <c r="C28" s="77"/>
      <c r="D28" s="77"/>
      <c r="E28" s="77"/>
      <c r="F28" s="77"/>
      <c r="H28" s="77"/>
      <c r="I28" s="45"/>
      <c r="K28" s="46" t="s">
        <v>10</v>
      </c>
      <c r="L28" s="22"/>
      <c r="M28"/>
      <c r="N28"/>
      <c r="O28" s="22"/>
    </row>
    <row r="29" spans="2:15" ht="15.75">
      <c r="B29" s="47"/>
      <c r="C29" s="48"/>
      <c r="D29" s="44"/>
      <c r="E29" s="44"/>
      <c r="F29" s="49"/>
      <c r="I29" s="46"/>
      <c r="L29" s="22"/>
      <c r="M29"/>
      <c r="N29"/>
      <c r="O29" s="22"/>
    </row>
    <row r="30" spans="2:15" ht="15.75">
      <c r="B30" s="66" t="s">
        <v>118</v>
      </c>
      <c r="C30" s="66"/>
      <c r="D30" s="66"/>
      <c r="E30" s="66"/>
      <c r="F30" s="66"/>
      <c r="H30" s="44" t="s">
        <v>96</v>
      </c>
      <c r="J30" s="50"/>
      <c r="K30" s="50"/>
      <c r="L30" s="22"/>
      <c r="M30"/>
      <c r="N30"/>
      <c r="O30" s="22"/>
    </row>
    <row r="31" spans="2:15" ht="15.75">
      <c r="B31" s="51"/>
      <c r="C31" s="52"/>
      <c r="D31" s="53"/>
      <c r="E31" s="53"/>
      <c r="F31" s="54"/>
      <c r="I31" s="46"/>
      <c r="L31" s="22"/>
      <c r="M31"/>
      <c r="N31"/>
      <c r="O31" s="22"/>
    </row>
    <row r="32" spans="2:15" ht="15.75">
      <c r="B32" s="66" t="s">
        <v>102</v>
      </c>
      <c r="C32" s="66"/>
      <c r="D32" s="66"/>
      <c r="E32" s="66"/>
      <c r="F32" s="66"/>
      <c r="H32" s="44" t="s">
        <v>97</v>
      </c>
      <c r="I32" s="44"/>
      <c r="J32" s="44"/>
      <c r="K32" s="44"/>
      <c r="L32" s="44"/>
      <c r="M32" s="44"/>
      <c r="O32" s="22"/>
    </row>
    <row r="33" spans="3:15" ht="15.75">
      <c r="C33" s="55"/>
      <c r="D33" s="56"/>
      <c r="E33" s="46"/>
      <c r="F33" s="46"/>
      <c r="G33" s="57"/>
      <c r="H33" s="49"/>
      <c r="I33" s="46"/>
      <c r="L33" s="22"/>
      <c r="M33"/>
      <c r="N33" s="58"/>
      <c r="O33" s="22"/>
    </row>
    <row r="34" spans="3:15" ht="15.75">
      <c r="C34" s="49"/>
      <c r="D34" s="46"/>
      <c r="E34" s="59"/>
      <c r="F34" s="59"/>
      <c r="G34" s="56"/>
      <c r="H34" s="77" t="s">
        <v>98</v>
      </c>
      <c r="I34" s="77"/>
      <c r="J34" s="77"/>
      <c r="K34" s="77"/>
      <c r="L34" s="77"/>
      <c r="M34" s="77"/>
      <c r="O34" s="22"/>
    </row>
    <row r="35" ht="12.75">
      <c r="O35" s="22"/>
    </row>
    <row r="36" ht="12.75">
      <c r="O36" s="22"/>
    </row>
    <row r="45" ht="12.75">
      <c r="O45" s="50"/>
    </row>
    <row r="65" ht="20.25" customHeight="1">
      <c r="O65" s="22"/>
    </row>
    <row r="66" ht="20.25" customHeight="1">
      <c r="O66" s="22"/>
    </row>
    <row r="67" ht="20.25" customHeight="1">
      <c r="O67" s="22"/>
    </row>
    <row r="68" ht="20.25" customHeight="1">
      <c r="O68" s="22"/>
    </row>
    <row r="69" ht="20.25" customHeight="1"/>
    <row r="70" ht="20.25" customHeight="1">
      <c r="O70" s="22"/>
    </row>
    <row r="71" ht="20.25" customHeight="1">
      <c r="O71" s="22"/>
    </row>
  </sheetData>
  <sheetProtection/>
  <mergeCells count="22">
    <mergeCell ref="D11:D12"/>
    <mergeCell ref="J5:M5"/>
    <mergeCell ref="G11:I11"/>
    <mergeCell ref="L11:L12"/>
    <mergeCell ref="J1:L1"/>
    <mergeCell ref="J2:L2"/>
    <mergeCell ref="J4:L4"/>
    <mergeCell ref="D1:I1"/>
    <mergeCell ref="D2:I2"/>
    <mergeCell ref="E11:E12"/>
    <mergeCell ref="D3:I3"/>
    <mergeCell ref="D4:I4"/>
    <mergeCell ref="J6:M6"/>
    <mergeCell ref="N11:N12"/>
    <mergeCell ref="J11:K11"/>
    <mergeCell ref="D6:I6"/>
    <mergeCell ref="M11:M12"/>
    <mergeCell ref="D7:I7"/>
    <mergeCell ref="B9:M9"/>
    <mergeCell ref="B11:B12"/>
    <mergeCell ref="C11:C12"/>
    <mergeCell ref="F11:F12"/>
  </mergeCells>
  <printOptions horizontalCentered="1"/>
  <pageMargins left="0.2362204724409449" right="0.1968503937007874" top="0.8661417322834646" bottom="0.1968503937007874" header="0" footer="0"/>
  <pageSetup fitToHeight="0" fitToWidth="1" horizontalDpi="240" verticalDpi="240" orientation="portrait" paperSize="9" r:id="rId1"/>
  <ignoredErrors>
    <ignoredError sqref="E13 E14:E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L37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9.140625" style="0" customWidth="1"/>
    <col min="4" max="4" width="13.00390625" style="0" customWidth="1"/>
    <col min="5" max="5" width="10.28125" style="0" customWidth="1"/>
  </cols>
  <sheetData>
    <row r="2" ht="20.25">
      <c r="B2" s="74" t="s">
        <v>36</v>
      </c>
    </row>
    <row r="4" spans="2:7" ht="15.75">
      <c r="B4" s="44" t="s">
        <v>85</v>
      </c>
      <c r="E4" s="44" t="s">
        <v>86</v>
      </c>
      <c r="G4" s="46" t="s">
        <v>15</v>
      </c>
    </row>
    <row r="5" spans="2:12" ht="15.75">
      <c r="B5" s="44" t="s">
        <v>87</v>
      </c>
      <c r="E5" s="44" t="s">
        <v>22</v>
      </c>
      <c r="G5" s="46" t="s">
        <v>17</v>
      </c>
      <c r="K5" s="46"/>
      <c r="L5" s="46"/>
    </row>
    <row r="6" spans="2:7" ht="15.75">
      <c r="B6" s="44" t="s">
        <v>88</v>
      </c>
      <c r="E6" s="44" t="s">
        <v>16</v>
      </c>
      <c r="G6" s="46" t="s">
        <v>17</v>
      </c>
    </row>
    <row r="7" spans="2:7" ht="15.75">
      <c r="B7" s="44"/>
      <c r="E7" s="44"/>
      <c r="G7" s="46"/>
    </row>
    <row r="8" ht="20.25">
      <c r="B8" s="74" t="s">
        <v>28</v>
      </c>
    </row>
    <row r="10" spans="2:5" ht="15.75">
      <c r="B10" s="44" t="s">
        <v>89</v>
      </c>
      <c r="E10" s="44" t="s">
        <v>18</v>
      </c>
    </row>
    <row r="12" spans="2:11" ht="20.25">
      <c r="B12" s="74" t="s">
        <v>19</v>
      </c>
      <c r="I12" s="46"/>
      <c r="J12" s="46"/>
      <c r="K12" s="46"/>
    </row>
    <row r="13" spans="9:11" ht="15.75">
      <c r="I13" s="46"/>
      <c r="J13" s="46"/>
      <c r="K13" s="46"/>
    </row>
    <row r="14" spans="2:11" ht="15.75">
      <c r="B14" s="44" t="s">
        <v>90</v>
      </c>
      <c r="C14" s="46"/>
      <c r="D14" s="46"/>
      <c r="E14" s="44" t="s">
        <v>22</v>
      </c>
      <c r="G14" s="44" t="s">
        <v>20</v>
      </c>
      <c r="J14" s="46"/>
      <c r="K14" s="46"/>
    </row>
    <row r="15" spans="2:11" ht="15.75">
      <c r="B15" s="44" t="s">
        <v>91</v>
      </c>
      <c r="C15" s="46"/>
      <c r="D15" s="46"/>
      <c r="E15" s="44" t="s">
        <v>22</v>
      </c>
      <c r="G15" s="44" t="s">
        <v>21</v>
      </c>
      <c r="J15" s="46"/>
      <c r="K15" s="46"/>
    </row>
    <row r="16" spans="2:11" ht="15.75">
      <c r="B16" s="44" t="s">
        <v>92</v>
      </c>
      <c r="E16" s="44" t="s">
        <v>18</v>
      </c>
      <c r="G16" s="44" t="s">
        <v>21</v>
      </c>
      <c r="J16" s="46"/>
      <c r="K16" s="46"/>
    </row>
    <row r="17" spans="2:11" ht="15.75"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2:11" ht="20.25">
      <c r="B18" s="74" t="s">
        <v>38</v>
      </c>
      <c r="I18" s="46"/>
      <c r="J18" s="46"/>
      <c r="K18" s="46"/>
    </row>
    <row r="19" spans="2:11" ht="15.75"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2:11" ht="15.75">
      <c r="B20" s="44" t="s">
        <v>93</v>
      </c>
      <c r="C20" s="46"/>
      <c r="D20" s="46"/>
      <c r="E20" s="44" t="s">
        <v>22</v>
      </c>
      <c r="I20" s="46"/>
      <c r="J20" s="46"/>
      <c r="K20" s="46"/>
    </row>
    <row r="21" spans="2:11" ht="15.75">
      <c r="B21" s="46"/>
      <c r="C21" s="46"/>
      <c r="D21" s="46"/>
      <c r="E21" s="46"/>
      <c r="F21" s="46"/>
      <c r="G21" s="46"/>
      <c r="H21" s="44"/>
      <c r="I21" s="46"/>
      <c r="J21" s="46"/>
      <c r="K21" s="46"/>
    </row>
    <row r="22" ht="20.25">
      <c r="B22" s="74" t="s">
        <v>37</v>
      </c>
    </row>
    <row r="24" spans="2:5" ht="15.75">
      <c r="B24" s="44" t="s">
        <v>94</v>
      </c>
      <c r="E24" s="44" t="s">
        <v>22</v>
      </c>
    </row>
    <row r="25" spans="2:11" ht="15.75"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2:11" ht="20.25">
      <c r="B26" s="74" t="s">
        <v>29</v>
      </c>
      <c r="C26" s="46"/>
      <c r="D26" s="46"/>
      <c r="I26" s="46"/>
      <c r="J26" s="46"/>
      <c r="K26" s="46"/>
    </row>
    <row r="27" spans="2:11" ht="15.75"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2:11" ht="15.75">
      <c r="B28" s="44" t="s">
        <v>95</v>
      </c>
      <c r="C28" s="46"/>
      <c r="D28" s="46"/>
      <c r="E28" s="44" t="s">
        <v>22</v>
      </c>
      <c r="F28" s="46"/>
      <c r="G28" s="46"/>
      <c r="H28" s="46"/>
      <c r="I28" s="46"/>
      <c r="J28" s="46"/>
      <c r="K28" s="46"/>
    </row>
    <row r="29" spans="2:11" ht="15.75"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2:11" ht="15.75"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2:11" ht="15.75"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2:11" ht="15.75"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5.75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2:11" ht="15.75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2:11" ht="15.75"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15.75"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2:11" ht="15.75">
      <c r="B37" s="46"/>
      <c r="C37" s="46"/>
      <c r="D37" s="46"/>
      <c r="E37" s="46"/>
      <c r="F37" s="46"/>
      <c r="G37" s="46"/>
      <c r="H37" s="46"/>
      <c r="I37" s="46"/>
      <c r="J37" s="46"/>
      <c r="K3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2"/>
  <sheetViews>
    <sheetView zoomScaleSheetLayoutView="100" workbookViewId="0" topLeftCell="A1">
      <selection activeCell="B6" sqref="B6:O6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60" customWidth="1"/>
    <col min="4" max="4" width="28.57421875" style="0" customWidth="1"/>
    <col min="5" max="5" width="9.28125" style="0" customWidth="1"/>
    <col min="6" max="6" width="10.28125" style="0" customWidth="1"/>
    <col min="7" max="7" width="29.8515625" style="0" customWidth="1"/>
    <col min="8" max="10" width="5.7109375" style="0" customWidth="1"/>
    <col min="11" max="11" width="6.8515625" style="0" customWidth="1"/>
    <col min="12" max="14" width="5.7109375" style="0" customWidth="1"/>
    <col min="15" max="16" width="7.8515625" style="22" customWidth="1"/>
    <col min="17" max="17" width="7.140625" style="0" customWidth="1"/>
  </cols>
  <sheetData>
    <row r="1" spans="2:19" s="1" customFormat="1" ht="12.75" customHeight="1">
      <c r="B1" s="221" t="s">
        <v>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Q1" s="3"/>
      <c r="R1" s="4"/>
      <c r="S1"/>
    </row>
    <row r="2" spans="2:18" s="1" customFormat="1" ht="12.75" customHeight="1">
      <c r="B2" s="222" t="s">
        <v>1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Q2" s="6"/>
      <c r="R2" s="7"/>
    </row>
    <row r="3" spans="2:18" s="1" customFormat="1" ht="20.25" customHeight="1">
      <c r="B3" s="233" t="s">
        <v>70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Q3" s="8"/>
      <c r="R3" s="4"/>
    </row>
    <row r="4" spans="2:18" s="1" customFormat="1" ht="18" customHeight="1">
      <c r="B4" s="237" t="s">
        <v>152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Q4" s="9"/>
      <c r="R4" s="4"/>
    </row>
    <row r="5" spans="2:18" s="1" customFormat="1" ht="12.7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M5" s="66"/>
      <c r="N5" s="66"/>
      <c r="O5" s="66"/>
      <c r="Q5" s="9"/>
      <c r="R5" s="4"/>
    </row>
    <row r="6" spans="2:18" s="1" customFormat="1" ht="20.25" customHeight="1">
      <c r="B6" s="215" t="s">
        <v>74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Q6" s="9"/>
      <c r="R6" s="4"/>
    </row>
    <row r="7" spans="3:18" s="1" customFormat="1" ht="12.75" customHeight="1" thickBot="1">
      <c r="C7" s="2"/>
      <c r="D7" s="10"/>
      <c r="E7" s="11"/>
      <c r="F7" s="11"/>
      <c r="G7" s="11"/>
      <c r="H7" s="11"/>
      <c r="I7" s="12"/>
      <c r="J7" s="5"/>
      <c r="K7" s="5"/>
      <c r="L7" s="5"/>
      <c r="M7" s="5"/>
      <c r="N7" s="5"/>
      <c r="O7" s="13"/>
      <c r="P7" s="14"/>
      <c r="Q7" s="3"/>
      <c r="R7" s="4"/>
    </row>
    <row r="8" spans="2:16" ht="15.75" customHeight="1">
      <c r="B8" s="223" t="s">
        <v>12</v>
      </c>
      <c r="C8" s="225" t="s">
        <v>13</v>
      </c>
      <c r="D8" s="227" t="s">
        <v>5</v>
      </c>
      <c r="E8" s="229" t="s">
        <v>72</v>
      </c>
      <c r="F8" s="231" t="s">
        <v>30</v>
      </c>
      <c r="G8" s="231" t="s">
        <v>55</v>
      </c>
      <c r="H8" s="218" t="s">
        <v>56</v>
      </c>
      <c r="I8" s="219"/>
      <c r="J8" s="219"/>
      <c r="K8" s="219"/>
      <c r="L8" s="219"/>
      <c r="M8" s="219"/>
      <c r="N8" s="220"/>
      <c r="O8" s="238" t="s">
        <v>8</v>
      </c>
      <c r="P8" s="216" t="s">
        <v>9</v>
      </c>
    </row>
    <row r="9" spans="2:16" ht="18" customHeight="1" thickBot="1">
      <c r="B9" s="224"/>
      <c r="C9" s="226"/>
      <c r="D9" s="228"/>
      <c r="E9" s="230"/>
      <c r="F9" s="232"/>
      <c r="G9" s="232"/>
      <c r="H9" s="15" t="s">
        <v>75</v>
      </c>
      <c r="I9" s="15" t="s">
        <v>57</v>
      </c>
      <c r="J9" s="15" t="s">
        <v>58</v>
      </c>
      <c r="K9" s="15" t="s">
        <v>59</v>
      </c>
      <c r="L9" s="15" t="s">
        <v>60</v>
      </c>
      <c r="M9" s="15" t="s">
        <v>61</v>
      </c>
      <c r="N9" s="99" t="s">
        <v>62</v>
      </c>
      <c r="O9" s="239"/>
      <c r="P9" s="217"/>
    </row>
    <row r="10" spans="2:17" ht="15.75" customHeight="1">
      <c r="B10" s="16">
        <f aca="true" t="shared" si="0" ref="B10:B23">B9+1</f>
        <v>1</v>
      </c>
      <c r="C10" s="144">
        <v>8</v>
      </c>
      <c r="D10" s="17" t="s">
        <v>139</v>
      </c>
      <c r="E10" s="18" t="s">
        <v>83</v>
      </c>
      <c r="F10" s="124" t="s">
        <v>64</v>
      </c>
      <c r="G10" s="234" t="s">
        <v>112</v>
      </c>
      <c r="H10" s="131">
        <v>100</v>
      </c>
      <c r="I10" s="125" t="s">
        <v>120</v>
      </c>
      <c r="J10" s="125">
        <v>76</v>
      </c>
      <c r="K10" s="125">
        <v>53</v>
      </c>
      <c r="L10" s="125">
        <v>77</v>
      </c>
      <c r="M10" s="125" t="s">
        <v>120</v>
      </c>
      <c r="N10" s="84">
        <v>111</v>
      </c>
      <c r="O10" s="240">
        <f>SUM(H10:N12)</f>
        <v>1266</v>
      </c>
      <c r="P10" s="243">
        <v>1</v>
      </c>
      <c r="Q10" s="22"/>
    </row>
    <row r="11" spans="2:17" ht="15.75" customHeight="1">
      <c r="B11" s="23">
        <f t="shared" si="0"/>
        <v>2</v>
      </c>
      <c r="C11" s="145">
        <v>2</v>
      </c>
      <c r="D11" s="37" t="s">
        <v>140</v>
      </c>
      <c r="E11" s="26" t="s">
        <v>113</v>
      </c>
      <c r="F11" s="126" t="s">
        <v>64</v>
      </c>
      <c r="G11" s="235"/>
      <c r="H11" s="151">
        <v>104</v>
      </c>
      <c r="I11" s="28" t="s">
        <v>120</v>
      </c>
      <c r="J11" s="28">
        <v>110</v>
      </c>
      <c r="K11" s="28">
        <v>81</v>
      </c>
      <c r="L11" s="28">
        <v>81</v>
      </c>
      <c r="M11" s="28" t="s">
        <v>120</v>
      </c>
      <c r="N11" s="94">
        <v>73</v>
      </c>
      <c r="O11" s="241"/>
      <c r="P11" s="244"/>
      <c r="Q11" s="22"/>
    </row>
    <row r="12" spans="2:17" ht="15.75" customHeight="1" thickBot="1">
      <c r="B12" s="38">
        <f t="shared" si="0"/>
        <v>3</v>
      </c>
      <c r="C12" s="146">
        <v>9</v>
      </c>
      <c r="D12" s="40" t="s">
        <v>141</v>
      </c>
      <c r="E12" s="61" t="s">
        <v>114</v>
      </c>
      <c r="F12" s="127" t="s">
        <v>64</v>
      </c>
      <c r="G12" s="236"/>
      <c r="H12" s="155">
        <v>87</v>
      </c>
      <c r="I12" s="128" t="s">
        <v>120</v>
      </c>
      <c r="J12" s="128">
        <v>57</v>
      </c>
      <c r="K12" s="128">
        <v>89</v>
      </c>
      <c r="L12" s="128">
        <v>79</v>
      </c>
      <c r="M12" s="128" t="s">
        <v>120</v>
      </c>
      <c r="N12" s="86">
        <v>88</v>
      </c>
      <c r="O12" s="242"/>
      <c r="P12" s="245"/>
      <c r="Q12" s="22"/>
    </row>
    <row r="13" spans="2:17" ht="15.75" customHeight="1">
      <c r="B13" s="16">
        <f t="shared" si="0"/>
        <v>4</v>
      </c>
      <c r="C13" s="144">
        <v>7</v>
      </c>
      <c r="D13" s="121" t="s">
        <v>63</v>
      </c>
      <c r="E13" s="18" t="s">
        <v>65</v>
      </c>
      <c r="F13" s="124" t="s">
        <v>64</v>
      </c>
      <c r="G13" s="234" t="s">
        <v>111</v>
      </c>
      <c r="H13" s="154" t="s">
        <v>120</v>
      </c>
      <c r="I13" s="122">
        <v>73</v>
      </c>
      <c r="J13" s="122">
        <v>104</v>
      </c>
      <c r="K13" s="122">
        <v>89</v>
      </c>
      <c r="L13" s="122">
        <v>107</v>
      </c>
      <c r="M13" s="122" t="s">
        <v>120</v>
      </c>
      <c r="N13" s="123">
        <v>64</v>
      </c>
      <c r="O13" s="240">
        <f>SUM(H13:N15)</f>
        <v>1039</v>
      </c>
      <c r="P13" s="243">
        <v>2</v>
      </c>
      <c r="Q13" s="22"/>
    </row>
    <row r="14" spans="2:25" s="22" customFormat="1" ht="15.75" customHeight="1">
      <c r="B14" s="23">
        <f t="shared" si="0"/>
        <v>5</v>
      </c>
      <c r="C14" s="145">
        <v>1</v>
      </c>
      <c r="D14" s="25" t="s">
        <v>66</v>
      </c>
      <c r="E14" s="26" t="s">
        <v>67</v>
      </c>
      <c r="F14" s="126" t="s">
        <v>64</v>
      </c>
      <c r="G14" s="235"/>
      <c r="H14" s="151" t="s">
        <v>120</v>
      </c>
      <c r="I14" s="28">
        <v>68</v>
      </c>
      <c r="J14" s="28">
        <v>62</v>
      </c>
      <c r="K14" s="28">
        <v>92</v>
      </c>
      <c r="L14" s="28">
        <v>63</v>
      </c>
      <c r="M14" s="28" t="s">
        <v>120</v>
      </c>
      <c r="N14" s="94">
        <v>43</v>
      </c>
      <c r="O14" s="241"/>
      <c r="P14" s="244"/>
      <c r="R14"/>
      <c r="S14"/>
      <c r="T14"/>
      <c r="U14"/>
      <c r="V14"/>
      <c r="W14"/>
      <c r="X14"/>
      <c r="Y14"/>
    </row>
    <row r="15" spans="2:25" s="22" customFormat="1" ht="15.75" customHeight="1" thickBot="1">
      <c r="B15" s="38">
        <f t="shared" si="0"/>
        <v>6</v>
      </c>
      <c r="C15" s="146">
        <v>11</v>
      </c>
      <c r="D15" s="79" t="s">
        <v>77</v>
      </c>
      <c r="E15" s="80" t="s">
        <v>78</v>
      </c>
      <c r="F15" s="127" t="s">
        <v>64</v>
      </c>
      <c r="G15" s="236"/>
      <c r="H15" s="132" t="s">
        <v>120</v>
      </c>
      <c r="I15" s="42">
        <v>77</v>
      </c>
      <c r="J15" s="42">
        <v>41</v>
      </c>
      <c r="K15" s="42">
        <v>77</v>
      </c>
      <c r="L15" s="42" t="s">
        <v>120</v>
      </c>
      <c r="M15" s="42">
        <v>52</v>
      </c>
      <c r="N15" s="96">
        <v>27</v>
      </c>
      <c r="O15" s="242"/>
      <c r="P15" s="245"/>
      <c r="R15"/>
      <c r="S15"/>
      <c r="T15"/>
      <c r="U15"/>
      <c r="V15"/>
      <c r="W15"/>
      <c r="X15"/>
      <c r="Y15"/>
    </row>
    <row r="16" spans="2:25" s="22" customFormat="1" ht="15.75" customHeight="1">
      <c r="B16" s="16">
        <f t="shared" si="0"/>
        <v>7</v>
      </c>
      <c r="C16" s="144">
        <v>10</v>
      </c>
      <c r="D16" s="17" t="s">
        <v>81</v>
      </c>
      <c r="E16" s="119" t="s">
        <v>82</v>
      </c>
      <c r="F16" s="124" t="s">
        <v>68</v>
      </c>
      <c r="G16" s="234" t="s">
        <v>128</v>
      </c>
      <c r="H16" s="150" t="s">
        <v>120</v>
      </c>
      <c r="I16" s="20" t="s">
        <v>120</v>
      </c>
      <c r="J16" s="20">
        <v>62</v>
      </c>
      <c r="K16" s="20">
        <v>0</v>
      </c>
      <c r="L16" s="20" t="s">
        <v>120</v>
      </c>
      <c r="M16" s="20" t="s">
        <v>120</v>
      </c>
      <c r="N16" s="93">
        <v>38</v>
      </c>
      <c r="O16" s="240">
        <f>SUM(H16:N18)</f>
        <v>688</v>
      </c>
      <c r="P16" s="243">
        <v>3</v>
      </c>
      <c r="R16"/>
      <c r="S16"/>
      <c r="T16"/>
      <c r="U16"/>
      <c r="V16"/>
      <c r="W16"/>
      <c r="X16"/>
      <c r="Y16"/>
    </row>
    <row r="17" spans="2:25" s="22" customFormat="1" ht="15.75" customHeight="1">
      <c r="B17" s="23">
        <f t="shared" si="0"/>
        <v>8</v>
      </c>
      <c r="C17" s="147">
        <v>15</v>
      </c>
      <c r="D17" s="25" t="s">
        <v>142</v>
      </c>
      <c r="E17" s="26" t="s">
        <v>84</v>
      </c>
      <c r="F17" s="126" t="s">
        <v>68</v>
      </c>
      <c r="G17" s="235"/>
      <c r="H17" s="153" t="s">
        <v>120</v>
      </c>
      <c r="I17" s="34" t="s">
        <v>120</v>
      </c>
      <c r="J17" s="34">
        <v>88</v>
      </c>
      <c r="K17" s="34">
        <v>111</v>
      </c>
      <c r="L17" s="34">
        <v>100</v>
      </c>
      <c r="M17" s="34" t="s">
        <v>120</v>
      </c>
      <c r="N17" s="95">
        <v>78</v>
      </c>
      <c r="O17" s="241"/>
      <c r="P17" s="244"/>
      <c r="R17"/>
      <c r="S17"/>
      <c r="T17"/>
      <c r="U17"/>
      <c r="V17"/>
      <c r="W17"/>
      <c r="X17"/>
      <c r="Y17"/>
    </row>
    <row r="18" spans="2:25" s="22" customFormat="1" ht="15.75" customHeight="1" thickBot="1">
      <c r="B18" s="38">
        <f t="shared" si="0"/>
        <v>9</v>
      </c>
      <c r="C18" s="146">
        <v>16</v>
      </c>
      <c r="D18" s="79" t="s">
        <v>143</v>
      </c>
      <c r="E18" s="80" t="s">
        <v>76</v>
      </c>
      <c r="F18" s="149" t="s">
        <v>68</v>
      </c>
      <c r="G18" s="236"/>
      <c r="H18" s="132" t="s">
        <v>120</v>
      </c>
      <c r="I18" s="42" t="s">
        <v>120</v>
      </c>
      <c r="J18" s="42">
        <v>40</v>
      </c>
      <c r="K18" s="42">
        <v>76</v>
      </c>
      <c r="L18" s="42" t="s">
        <v>120</v>
      </c>
      <c r="M18" s="42">
        <v>22</v>
      </c>
      <c r="N18" s="96">
        <v>73</v>
      </c>
      <c r="O18" s="242"/>
      <c r="P18" s="245"/>
      <c r="R18"/>
      <c r="S18"/>
      <c r="T18"/>
      <c r="U18"/>
      <c r="V18"/>
      <c r="W18"/>
      <c r="X18"/>
      <c r="Y18"/>
    </row>
    <row r="19" spans="2:25" s="22" customFormat="1" ht="15.75" customHeight="1">
      <c r="B19" s="16">
        <f t="shared" si="0"/>
        <v>10</v>
      </c>
      <c r="C19" s="144">
        <v>6</v>
      </c>
      <c r="D19" s="17" t="s">
        <v>124</v>
      </c>
      <c r="E19" s="18" t="s">
        <v>109</v>
      </c>
      <c r="F19" s="124" t="s">
        <v>68</v>
      </c>
      <c r="G19" s="234" t="s">
        <v>86</v>
      </c>
      <c r="H19" s="150" t="s">
        <v>120</v>
      </c>
      <c r="I19" s="20" t="s">
        <v>120</v>
      </c>
      <c r="J19" s="20" t="s">
        <v>120</v>
      </c>
      <c r="K19" s="20">
        <v>90</v>
      </c>
      <c r="L19" s="20" t="s">
        <v>120</v>
      </c>
      <c r="M19" s="20">
        <v>106</v>
      </c>
      <c r="N19" s="93" t="s">
        <v>120</v>
      </c>
      <c r="O19" s="240">
        <f>SUM(H19:N21)</f>
        <v>481</v>
      </c>
      <c r="P19" s="243">
        <v>4</v>
      </c>
      <c r="R19"/>
      <c r="S19"/>
      <c r="T19"/>
      <c r="U19"/>
      <c r="V19"/>
      <c r="W19"/>
      <c r="X19"/>
      <c r="Y19"/>
    </row>
    <row r="20" spans="2:25" s="22" customFormat="1" ht="15.75" customHeight="1">
      <c r="B20" s="23">
        <f t="shared" si="0"/>
        <v>11</v>
      </c>
      <c r="C20" s="145">
        <v>5</v>
      </c>
      <c r="D20" s="30" t="s">
        <v>122</v>
      </c>
      <c r="E20" s="31" t="s">
        <v>110</v>
      </c>
      <c r="F20" s="148" t="s">
        <v>68</v>
      </c>
      <c r="G20" s="235"/>
      <c r="H20" s="151" t="s">
        <v>120</v>
      </c>
      <c r="I20" s="28" t="s">
        <v>120</v>
      </c>
      <c r="J20" s="28" t="s">
        <v>120</v>
      </c>
      <c r="K20" s="28">
        <v>99</v>
      </c>
      <c r="L20" s="28" t="s">
        <v>120</v>
      </c>
      <c r="M20" s="28" t="s">
        <v>120</v>
      </c>
      <c r="N20" s="94">
        <v>81</v>
      </c>
      <c r="O20" s="241"/>
      <c r="P20" s="244"/>
      <c r="R20"/>
      <c r="S20"/>
      <c r="T20"/>
      <c r="U20"/>
      <c r="V20"/>
      <c r="W20"/>
      <c r="X20"/>
      <c r="Y20"/>
    </row>
    <row r="21" spans="2:25" s="22" customFormat="1" ht="15.75" customHeight="1" thickBot="1">
      <c r="B21" s="38">
        <f t="shared" si="0"/>
        <v>12</v>
      </c>
      <c r="C21" s="146">
        <v>17</v>
      </c>
      <c r="D21" s="40" t="s">
        <v>79</v>
      </c>
      <c r="E21" s="61" t="s">
        <v>80</v>
      </c>
      <c r="F21" s="127" t="s">
        <v>68</v>
      </c>
      <c r="G21" s="236"/>
      <c r="H21" s="152" t="s">
        <v>120</v>
      </c>
      <c r="I21" s="87" t="s">
        <v>120</v>
      </c>
      <c r="J21" s="87" t="s">
        <v>120</v>
      </c>
      <c r="K21" s="87">
        <v>74</v>
      </c>
      <c r="L21" s="87" t="s">
        <v>120</v>
      </c>
      <c r="M21" s="87" t="s">
        <v>120</v>
      </c>
      <c r="N21" s="118">
        <v>31</v>
      </c>
      <c r="O21" s="242"/>
      <c r="P21" s="245"/>
      <c r="R21"/>
      <c r="S21"/>
      <c r="T21"/>
      <c r="U21"/>
      <c r="V21"/>
      <c r="W21"/>
      <c r="X21"/>
      <c r="Y21"/>
    </row>
    <row r="22" spans="2:25" s="22" customFormat="1" ht="15.75" customHeight="1">
      <c r="B22" s="16">
        <f t="shared" si="0"/>
        <v>13</v>
      </c>
      <c r="C22" s="144">
        <v>4</v>
      </c>
      <c r="D22" s="17" t="s">
        <v>121</v>
      </c>
      <c r="E22" s="18" t="s">
        <v>115</v>
      </c>
      <c r="F22" s="124" t="s">
        <v>64</v>
      </c>
      <c r="G22" s="234" t="s">
        <v>116</v>
      </c>
      <c r="H22" s="131" t="s">
        <v>120</v>
      </c>
      <c r="I22" s="125">
        <v>106</v>
      </c>
      <c r="J22" s="125" t="s">
        <v>120</v>
      </c>
      <c r="K22" s="125">
        <v>54</v>
      </c>
      <c r="L22" s="125" t="s">
        <v>120</v>
      </c>
      <c r="M22" s="125">
        <v>44</v>
      </c>
      <c r="N22" s="129">
        <v>105</v>
      </c>
      <c r="O22" s="240">
        <f>SUM(H22:N23)</f>
        <v>465</v>
      </c>
      <c r="P22" s="243">
        <v>5</v>
      </c>
      <c r="R22"/>
      <c r="S22"/>
      <c r="T22"/>
      <c r="U22"/>
      <c r="V22"/>
      <c r="W22"/>
      <c r="X22"/>
      <c r="Y22"/>
    </row>
    <row r="23" spans="2:25" s="22" customFormat="1" ht="15.75" customHeight="1" thickBot="1">
      <c r="B23" s="38">
        <f t="shared" si="0"/>
        <v>14</v>
      </c>
      <c r="C23" s="146">
        <v>41</v>
      </c>
      <c r="D23" s="40" t="s">
        <v>123</v>
      </c>
      <c r="E23" s="61" t="s">
        <v>117</v>
      </c>
      <c r="F23" s="127" t="s">
        <v>64</v>
      </c>
      <c r="G23" s="236"/>
      <c r="H23" s="132" t="s">
        <v>120</v>
      </c>
      <c r="I23" s="42" t="s">
        <v>120</v>
      </c>
      <c r="J23" s="42">
        <v>24</v>
      </c>
      <c r="K23" s="42">
        <v>48</v>
      </c>
      <c r="L23" s="42" t="s">
        <v>120</v>
      </c>
      <c r="M23" s="42">
        <v>10</v>
      </c>
      <c r="N23" s="130">
        <v>74</v>
      </c>
      <c r="O23" s="242"/>
      <c r="P23" s="245"/>
      <c r="R23"/>
      <c r="S23"/>
      <c r="T23"/>
      <c r="U23"/>
      <c r="V23"/>
      <c r="W23"/>
      <c r="X23"/>
      <c r="Y23"/>
    </row>
    <row r="24" spans="2:25" s="22" customFormat="1" ht="15.75">
      <c r="B24" s="137"/>
      <c r="C24" s="138"/>
      <c r="D24" s="139"/>
      <c r="E24" s="140"/>
      <c r="F24" s="141"/>
      <c r="G24" s="141"/>
      <c r="H24" s="142"/>
      <c r="I24" s="142"/>
      <c r="J24" s="142"/>
      <c r="K24" s="142"/>
      <c r="L24" s="142"/>
      <c r="M24" s="142"/>
      <c r="N24" s="142"/>
      <c r="O24" s="137"/>
      <c r="P24" s="143"/>
      <c r="R24"/>
      <c r="S24"/>
      <c r="T24"/>
      <c r="U24"/>
      <c r="V24"/>
      <c r="W24"/>
      <c r="X24"/>
      <c r="Y24"/>
    </row>
    <row r="25" spans="13:16" ht="20.25" customHeight="1">
      <c r="M25" s="22"/>
      <c r="N25" s="22"/>
      <c r="O25"/>
      <c r="P25"/>
    </row>
    <row r="26" spans="2:16" ht="20.25" customHeight="1">
      <c r="B26" s="77" t="s">
        <v>99</v>
      </c>
      <c r="C26" s="77"/>
      <c r="D26" s="77"/>
      <c r="E26" s="77"/>
      <c r="F26" s="77"/>
      <c r="H26" s="77"/>
      <c r="I26" s="45"/>
      <c r="K26" s="46" t="s">
        <v>10</v>
      </c>
      <c r="L26" s="22"/>
      <c r="P26"/>
    </row>
    <row r="27" spans="2:16" ht="12.75" customHeight="1">
      <c r="B27" s="47"/>
      <c r="C27" s="48"/>
      <c r="D27" s="44"/>
      <c r="E27" s="44"/>
      <c r="F27" s="49"/>
      <c r="I27" s="46"/>
      <c r="L27" s="22"/>
      <c r="P27"/>
    </row>
    <row r="28" spans="2:16" ht="20.25" customHeight="1">
      <c r="B28" s="66" t="s">
        <v>101</v>
      </c>
      <c r="C28" s="66"/>
      <c r="D28" s="66"/>
      <c r="E28" s="66"/>
      <c r="F28" s="66"/>
      <c r="H28" s="44" t="s">
        <v>96</v>
      </c>
      <c r="J28" s="50"/>
      <c r="K28" s="50"/>
      <c r="L28" s="22"/>
      <c r="P28"/>
    </row>
    <row r="29" spans="2:16" ht="12.75" customHeight="1">
      <c r="B29" s="51"/>
      <c r="C29" s="52"/>
      <c r="D29" s="53"/>
      <c r="E29" s="53"/>
      <c r="F29" s="54"/>
      <c r="I29" s="46"/>
      <c r="L29" s="22"/>
      <c r="P29"/>
    </row>
    <row r="30" spans="2:16" ht="20.25" customHeight="1">
      <c r="B30" s="66" t="s">
        <v>102</v>
      </c>
      <c r="C30" s="66"/>
      <c r="D30" s="66"/>
      <c r="E30" s="66"/>
      <c r="F30" s="66"/>
      <c r="H30" s="44" t="s">
        <v>97</v>
      </c>
      <c r="I30" s="44"/>
      <c r="J30" s="44"/>
      <c r="K30" s="44"/>
      <c r="L30" s="44"/>
      <c r="M30" s="44"/>
      <c r="N30" s="22"/>
      <c r="O30"/>
      <c r="P30"/>
    </row>
    <row r="31" spans="3:16" ht="12.75" customHeight="1">
      <c r="C31" s="55"/>
      <c r="D31" s="56"/>
      <c r="E31" s="46"/>
      <c r="F31" s="46"/>
      <c r="G31" s="57"/>
      <c r="H31" s="49"/>
      <c r="I31" s="46"/>
      <c r="L31" s="22"/>
      <c r="N31" s="58"/>
      <c r="P31"/>
    </row>
    <row r="32" spans="3:16" ht="20.25" customHeight="1">
      <c r="C32" s="49"/>
      <c r="D32" s="46"/>
      <c r="E32" s="59"/>
      <c r="F32" s="59"/>
      <c r="G32" s="56"/>
      <c r="H32" s="77" t="s">
        <v>98</v>
      </c>
      <c r="I32" s="77"/>
      <c r="J32" s="77"/>
      <c r="K32" s="77"/>
      <c r="L32" s="77"/>
      <c r="M32" s="77"/>
      <c r="N32" s="22"/>
      <c r="P32"/>
    </row>
  </sheetData>
  <sheetProtection/>
  <mergeCells count="29">
    <mergeCell ref="O13:O15"/>
    <mergeCell ref="O16:O18"/>
    <mergeCell ref="O19:O21"/>
    <mergeCell ref="O22:O23"/>
    <mergeCell ref="P10:P12"/>
    <mergeCell ref="P13:P15"/>
    <mergeCell ref="P16:P18"/>
    <mergeCell ref="P19:P21"/>
    <mergeCell ref="P22:P23"/>
    <mergeCell ref="G16:G18"/>
    <mergeCell ref="G19:G21"/>
    <mergeCell ref="G22:G23"/>
    <mergeCell ref="B4:O4"/>
    <mergeCell ref="B6:O6"/>
    <mergeCell ref="F8:F9"/>
    <mergeCell ref="O8:O9"/>
    <mergeCell ref="G10:G12"/>
    <mergeCell ref="G13:G15"/>
    <mergeCell ref="O10:O12"/>
    <mergeCell ref="P8:P9"/>
    <mergeCell ref="H8:N8"/>
    <mergeCell ref="B1:O1"/>
    <mergeCell ref="B2:O2"/>
    <mergeCell ref="B8:B9"/>
    <mergeCell ref="C8:C9"/>
    <mergeCell ref="D8:D9"/>
    <mergeCell ref="E8:E9"/>
    <mergeCell ref="G8:G9"/>
    <mergeCell ref="B3:O3"/>
  </mergeCells>
  <printOptions horizontalCentered="1"/>
  <pageMargins left="0.2362204724409449" right="0.1968503937007874" top="0.7480314960629921" bottom="0.1968503937007874" header="0" footer="0"/>
  <pageSetup fitToHeight="1" fitToWidth="1" horizontalDpi="240" verticalDpi="240" orientation="portrait" paperSize="9" scale="70" r:id="rId1"/>
  <ignoredErrors>
    <ignoredError sqref="E10:E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SheetLayoutView="100" workbookViewId="0" topLeftCell="A1">
      <selection activeCell="B9" sqref="B9:K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140625" style="60" customWidth="1"/>
    <col min="4" max="4" width="28.57421875" style="0" customWidth="1"/>
    <col min="5" max="5" width="9.28125" style="0" customWidth="1"/>
    <col min="6" max="6" width="10.140625" style="0" customWidth="1"/>
    <col min="7" max="9" width="5.7109375" style="0" customWidth="1"/>
    <col min="10" max="10" width="8.421875" style="0" customWidth="1"/>
    <col min="11" max="12" width="7.421875" style="0" customWidth="1"/>
    <col min="13" max="13" width="10.00390625" style="22" customWidth="1"/>
    <col min="14" max="14" width="6.421875" style="22" customWidth="1"/>
    <col min="15" max="15" width="7.140625" style="0" customWidth="1"/>
  </cols>
  <sheetData>
    <row r="1" spans="1:13" ht="12.75" customHeight="1">
      <c r="A1" s="92"/>
      <c r="B1" s="92"/>
      <c r="C1" s="92"/>
      <c r="D1" s="221" t="s">
        <v>0</v>
      </c>
      <c r="E1" s="221"/>
      <c r="F1" s="221"/>
      <c r="G1" s="221"/>
      <c r="H1" s="221"/>
      <c r="I1" s="221"/>
      <c r="J1" s="255" t="s">
        <v>105</v>
      </c>
      <c r="K1" s="255"/>
      <c r="L1" s="1"/>
      <c r="M1" s="1"/>
    </row>
    <row r="2" spans="1:13" ht="12.75" customHeight="1">
      <c r="A2" s="81"/>
      <c r="B2" s="81"/>
      <c r="C2" s="81"/>
      <c r="D2" s="81"/>
      <c r="E2" s="81"/>
      <c r="F2" s="81"/>
      <c r="G2" s="81"/>
      <c r="H2" s="81"/>
      <c r="I2" s="81"/>
      <c r="J2" s="255" t="s">
        <v>164</v>
      </c>
      <c r="K2" s="255"/>
      <c r="L2" s="1"/>
      <c r="M2" s="1"/>
    </row>
    <row r="3" spans="1:13" ht="20.25" customHeight="1">
      <c r="A3" s="82"/>
      <c r="B3" s="82"/>
      <c r="C3" s="82"/>
      <c r="D3" s="233" t="s">
        <v>70</v>
      </c>
      <c r="E3" s="233"/>
      <c r="F3" s="233"/>
      <c r="G3" s="233"/>
      <c r="H3" s="233"/>
      <c r="I3" s="233"/>
      <c r="J3" s="1"/>
      <c r="K3" s="1"/>
      <c r="L3" s="1"/>
      <c r="M3" s="1"/>
    </row>
    <row r="4" spans="1:13" ht="12.75" customHeight="1">
      <c r="A4" s="66"/>
      <c r="B4" s="66"/>
      <c r="C4" s="66"/>
      <c r="D4" s="237" t="s">
        <v>11</v>
      </c>
      <c r="E4" s="237"/>
      <c r="F4" s="237"/>
      <c r="G4" s="237"/>
      <c r="H4" s="237"/>
      <c r="I4" s="237"/>
      <c r="J4" s="256" t="s">
        <v>32</v>
      </c>
      <c r="K4" s="256"/>
      <c r="L4" s="1"/>
      <c r="M4" s="1"/>
    </row>
    <row r="5" spans="1:13" ht="12.75" customHeight="1">
      <c r="A5" s="65"/>
      <c r="B5" s="65"/>
      <c r="C5" s="65"/>
      <c r="D5" s="65"/>
      <c r="E5" s="65"/>
      <c r="F5" s="65"/>
      <c r="G5" s="65"/>
      <c r="H5" s="65"/>
      <c r="I5" s="1"/>
      <c r="J5" s="255" t="s">
        <v>33</v>
      </c>
      <c r="K5" s="255"/>
      <c r="L5" s="9" t="s">
        <v>162</v>
      </c>
      <c r="M5" s="1"/>
    </row>
    <row r="6" spans="1:13" ht="12.75" customHeight="1">
      <c r="A6" s="104"/>
      <c r="B6" s="104"/>
      <c r="C6" s="104"/>
      <c r="D6" s="250" t="s">
        <v>31</v>
      </c>
      <c r="E6" s="250"/>
      <c r="F6" s="250"/>
      <c r="G6" s="250"/>
      <c r="H6" s="250"/>
      <c r="I6" s="250"/>
      <c r="J6" s="255" t="s">
        <v>35</v>
      </c>
      <c r="K6" s="255"/>
      <c r="L6" s="9" t="s">
        <v>163</v>
      </c>
      <c r="M6" s="1"/>
    </row>
    <row r="7" spans="1:13" ht="20.25" customHeight="1">
      <c r="A7" s="83"/>
      <c r="B7" s="83"/>
      <c r="C7" s="83"/>
      <c r="D7" s="251" t="s">
        <v>2</v>
      </c>
      <c r="E7" s="251"/>
      <c r="F7" s="251"/>
      <c r="G7" s="251"/>
      <c r="H7" s="251"/>
      <c r="I7" s="251"/>
      <c r="J7" s="83"/>
      <c r="K7" s="1"/>
      <c r="L7" s="1"/>
      <c r="M7" s="83"/>
    </row>
    <row r="8" spans="1:13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25" customHeight="1">
      <c r="A9" s="83"/>
      <c r="B9" s="252" t="s">
        <v>71</v>
      </c>
      <c r="C9" s="252"/>
      <c r="D9" s="252"/>
      <c r="E9" s="252"/>
      <c r="F9" s="252"/>
      <c r="G9" s="252"/>
      <c r="H9" s="252"/>
      <c r="I9" s="252"/>
      <c r="J9" s="252"/>
      <c r="K9" s="252"/>
      <c r="L9" s="83"/>
      <c r="M9" s="83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46" t="s">
        <v>3</v>
      </c>
      <c r="C11" s="231" t="s">
        <v>4</v>
      </c>
      <c r="D11" s="248" t="s">
        <v>5</v>
      </c>
      <c r="E11" s="229" t="s">
        <v>72</v>
      </c>
      <c r="F11" s="231" t="s">
        <v>30</v>
      </c>
      <c r="G11" s="218" t="s">
        <v>6</v>
      </c>
      <c r="H11" s="219"/>
      <c r="I11" s="219"/>
      <c r="J11" s="257" t="s">
        <v>138</v>
      </c>
      <c r="K11" s="259" t="s">
        <v>9</v>
      </c>
      <c r="L11" s="253" t="s">
        <v>146</v>
      </c>
      <c r="M11" s="211"/>
      <c r="N11"/>
    </row>
    <row r="12" spans="2:14" ht="18" customHeight="1" thickBot="1">
      <c r="B12" s="247"/>
      <c r="C12" s="232"/>
      <c r="D12" s="249"/>
      <c r="E12" s="230"/>
      <c r="F12" s="232"/>
      <c r="G12" s="15">
        <v>1</v>
      </c>
      <c r="H12" s="15">
        <v>2</v>
      </c>
      <c r="I12" s="99">
        <v>3</v>
      </c>
      <c r="J12" s="258"/>
      <c r="K12" s="260"/>
      <c r="L12" s="254"/>
      <c r="M12" s="211"/>
      <c r="N12"/>
    </row>
    <row r="13" spans="2:14" ht="15.75" customHeight="1">
      <c r="B13" s="16">
        <f>B12+1</f>
        <v>1</v>
      </c>
      <c r="C13" s="135">
        <v>2</v>
      </c>
      <c r="D13" s="191" t="s">
        <v>140</v>
      </c>
      <c r="E13" s="18" t="s">
        <v>113</v>
      </c>
      <c r="F13" s="19" t="s">
        <v>64</v>
      </c>
      <c r="G13" s="20">
        <v>0</v>
      </c>
      <c r="H13" s="20">
        <v>146</v>
      </c>
      <c r="I13" s="93" t="s">
        <v>120</v>
      </c>
      <c r="J13" s="97">
        <f>MAX(G13:I13)</f>
        <v>146</v>
      </c>
      <c r="K13" s="188">
        <f>K12+1</f>
        <v>1</v>
      </c>
      <c r="L13" s="97">
        <f>INT(((J13/$J$13)+((LOG(3)-LOG(K13))/10))*100)</f>
        <v>104</v>
      </c>
      <c r="M13" s="185"/>
      <c r="N13"/>
    </row>
    <row r="14" spans="2:14" ht="15.75" customHeight="1">
      <c r="B14" s="23">
        <f>B13+1</f>
        <v>2</v>
      </c>
      <c r="C14" s="24">
        <v>8</v>
      </c>
      <c r="D14" s="25" t="s">
        <v>139</v>
      </c>
      <c r="E14" s="26" t="s">
        <v>83</v>
      </c>
      <c r="F14" s="27" t="s">
        <v>64</v>
      </c>
      <c r="G14" s="28">
        <v>144</v>
      </c>
      <c r="H14" s="28" t="s">
        <v>120</v>
      </c>
      <c r="I14" s="94" t="s">
        <v>120</v>
      </c>
      <c r="J14" s="98">
        <f>MAX(G14:I14)</f>
        <v>144</v>
      </c>
      <c r="K14" s="189">
        <f>K13+1</f>
        <v>2</v>
      </c>
      <c r="L14" s="98">
        <f>INT(((J14/$J$13)+((LOG(3)-LOG(K14))/10))*100)</f>
        <v>100</v>
      </c>
      <c r="M14" s="185"/>
      <c r="N14"/>
    </row>
    <row r="15" spans="2:14" ht="15.75" customHeight="1" thickBot="1">
      <c r="B15" s="38">
        <f>B14+1</f>
        <v>3</v>
      </c>
      <c r="C15" s="39">
        <v>9</v>
      </c>
      <c r="D15" s="40" t="s">
        <v>141</v>
      </c>
      <c r="E15" s="61" t="s">
        <v>114</v>
      </c>
      <c r="F15" s="41" t="s">
        <v>64</v>
      </c>
      <c r="G15" s="42">
        <v>79</v>
      </c>
      <c r="H15" s="42">
        <v>128</v>
      </c>
      <c r="I15" s="96" t="s">
        <v>120</v>
      </c>
      <c r="J15" s="174">
        <f>MAX(G15:I15)</f>
        <v>128</v>
      </c>
      <c r="K15" s="190">
        <f>K14+1</f>
        <v>3</v>
      </c>
      <c r="L15" s="174">
        <f>INT(((J15/$J$13)+((LOG(3)-LOG(K15))/10))*100)</f>
        <v>87</v>
      </c>
      <c r="M15" s="185"/>
      <c r="N15"/>
    </row>
    <row r="18" spans="2:15" ht="20.25" customHeight="1">
      <c r="B18" s="77" t="s">
        <v>99</v>
      </c>
      <c r="C18" s="77"/>
      <c r="D18" s="77"/>
      <c r="E18" s="77"/>
      <c r="F18" s="77"/>
      <c r="H18" s="77"/>
      <c r="I18" s="45"/>
      <c r="J18" s="77" t="s">
        <v>10</v>
      </c>
      <c r="K18" s="77"/>
      <c r="L18" s="77"/>
      <c r="N18"/>
      <c r="O18" s="22"/>
    </row>
    <row r="19" spans="2:15" ht="20.25" customHeight="1">
      <c r="B19" s="47"/>
      <c r="C19" s="48"/>
      <c r="D19" s="44"/>
      <c r="E19" s="44"/>
      <c r="F19" s="49"/>
      <c r="I19" s="46"/>
      <c r="L19" s="22"/>
      <c r="N19"/>
      <c r="O19" s="22"/>
    </row>
    <row r="20" spans="2:15" ht="20.25" customHeight="1">
      <c r="B20" s="66" t="s">
        <v>118</v>
      </c>
      <c r="C20" s="66"/>
      <c r="D20" s="66"/>
      <c r="E20" s="66"/>
      <c r="F20" s="66"/>
      <c r="H20" s="44" t="s">
        <v>96</v>
      </c>
      <c r="J20" s="50"/>
      <c r="K20" s="50"/>
      <c r="L20" s="22"/>
      <c r="N20"/>
      <c r="O20" s="22"/>
    </row>
    <row r="21" spans="2:15" ht="20.25" customHeight="1">
      <c r="B21" s="51"/>
      <c r="C21" s="52"/>
      <c r="D21" s="53"/>
      <c r="E21" s="53"/>
      <c r="F21" s="54"/>
      <c r="I21" s="46"/>
      <c r="L21" s="22"/>
      <c r="N21"/>
      <c r="O21" s="22"/>
    </row>
    <row r="22" spans="2:12" ht="20.25" customHeight="1">
      <c r="B22" s="66" t="s">
        <v>102</v>
      </c>
      <c r="C22" s="66"/>
      <c r="D22" s="66"/>
      <c r="E22" s="66"/>
      <c r="F22" s="66"/>
      <c r="H22" s="44" t="s">
        <v>97</v>
      </c>
      <c r="I22" s="44"/>
      <c r="J22" s="44"/>
      <c r="K22" s="44"/>
      <c r="L22" s="44"/>
    </row>
    <row r="23" spans="3:15" ht="20.25" customHeight="1">
      <c r="C23" s="55"/>
      <c r="D23" s="56"/>
      <c r="E23" s="46"/>
      <c r="F23" s="46"/>
      <c r="G23" s="57"/>
      <c r="H23" s="49"/>
      <c r="I23" s="46"/>
      <c r="L23" s="22"/>
      <c r="N23" s="58"/>
      <c r="O23" s="22"/>
    </row>
    <row r="24" spans="3:15" ht="20.25" customHeight="1">
      <c r="C24" s="49"/>
      <c r="D24" s="46"/>
      <c r="E24" s="59"/>
      <c r="F24" s="59"/>
      <c r="G24" s="56"/>
      <c r="H24" s="77" t="s">
        <v>98</v>
      </c>
      <c r="I24" s="77"/>
      <c r="J24" s="77"/>
      <c r="K24" s="77"/>
      <c r="L24" s="77"/>
      <c r="O24" s="22"/>
    </row>
  </sheetData>
  <sheetProtection/>
  <mergeCells count="20">
    <mergeCell ref="L11:L12"/>
    <mergeCell ref="J1:K1"/>
    <mergeCell ref="J5:K5"/>
    <mergeCell ref="J4:K4"/>
    <mergeCell ref="J2:K2"/>
    <mergeCell ref="D1:I1"/>
    <mergeCell ref="D3:I3"/>
    <mergeCell ref="J11:J12"/>
    <mergeCell ref="K11:K12"/>
    <mergeCell ref="J6:K6"/>
    <mergeCell ref="B11:B12"/>
    <mergeCell ref="C11:C12"/>
    <mergeCell ref="D11:D12"/>
    <mergeCell ref="E11:E12"/>
    <mergeCell ref="D4:I4"/>
    <mergeCell ref="D6:I6"/>
    <mergeCell ref="D7:I7"/>
    <mergeCell ref="F11:F12"/>
    <mergeCell ref="G11:I11"/>
    <mergeCell ref="B9:K9"/>
  </mergeCells>
  <printOptions horizontalCentered="1"/>
  <pageMargins left="0.3937007874015748" right="0.11811023622047245" top="0.8661417322834646" bottom="0.1968503937007874" header="0" footer="0"/>
  <pageSetup fitToHeight="0" fitToWidth="1" horizontalDpi="600" verticalDpi="600" orientation="portrait" paperSize="9" scale="98" r:id="rId1"/>
  <ignoredErrors>
    <ignoredError sqref="E13:E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SheetLayoutView="100" workbookViewId="0" topLeftCell="A1">
      <selection activeCell="B9" sqref="B9:K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140625" style="60" customWidth="1"/>
    <col min="4" max="4" width="28.57421875" style="0" customWidth="1"/>
    <col min="5" max="5" width="9.28125" style="0" customWidth="1"/>
    <col min="6" max="6" width="10.140625" style="0" customWidth="1"/>
    <col min="7" max="9" width="5.7109375" style="0" customWidth="1"/>
    <col min="10" max="10" width="8.421875" style="0" customWidth="1"/>
    <col min="11" max="12" width="7.421875" style="0" customWidth="1"/>
    <col min="13" max="13" width="10.00390625" style="22" customWidth="1"/>
    <col min="14" max="14" width="6.421875" style="22" customWidth="1"/>
    <col min="15" max="15" width="7.140625" style="0" customWidth="1"/>
  </cols>
  <sheetData>
    <row r="1" spans="1:13" ht="12.75" customHeight="1">
      <c r="A1" s="92"/>
      <c r="B1" s="92"/>
      <c r="C1" s="92"/>
      <c r="D1" s="221" t="s">
        <v>0</v>
      </c>
      <c r="E1" s="221"/>
      <c r="F1" s="221"/>
      <c r="G1" s="221"/>
      <c r="H1" s="221"/>
      <c r="I1" s="221"/>
      <c r="J1" s="255" t="s">
        <v>105</v>
      </c>
      <c r="K1" s="255"/>
      <c r="L1" s="1"/>
      <c r="M1" s="1"/>
    </row>
    <row r="2" spans="1:13" ht="12.75" customHeight="1">
      <c r="A2" s="81"/>
      <c r="B2" s="81"/>
      <c r="C2" s="81"/>
      <c r="D2" s="81"/>
      <c r="E2" s="81"/>
      <c r="F2" s="81"/>
      <c r="G2" s="81"/>
      <c r="H2" s="81"/>
      <c r="I2" s="81"/>
      <c r="J2" s="255" t="s">
        <v>164</v>
      </c>
      <c r="K2" s="255"/>
      <c r="L2" s="1"/>
      <c r="M2" s="1"/>
    </row>
    <row r="3" spans="1:13" ht="20.25" customHeight="1">
      <c r="A3" s="82"/>
      <c r="B3" s="82"/>
      <c r="C3" s="82"/>
      <c r="D3" s="233" t="s">
        <v>70</v>
      </c>
      <c r="E3" s="233"/>
      <c r="F3" s="233"/>
      <c r="G3" s="233"/>
      <c r="H3" s="233"/>
      <c r="I3" s="233"/>
      <c r="J3" s="1"/>
      <c r="K3" s="1"/>
      <c r="L3" s="1"/>
      <c r="M3" s="1"/>
    </row>
    <row r="4" spans="1:13" ht="12.75" customHeight="1">
      <c r="A4" s="66"/>
      <c r="B4" s="66"/>
      <c r="C4" s="66"/>
      <c r="D4" s="237" t="s">
        <v>11</v>
      </c>
      <c r="E4" s="237"/>
      <c r="F4" s="237"/>
      <c r="G4" s="237"/>
      <c r="H4" s="237"/>
      <c r="I4" s="237"/>
      <c r="J4" s="256" t="s">
        <v>32</v>
      </c>
      <c r="K4" s="256"/>
      <c r="L4" s="1"/>
      <c r="M4" s="1"/>
    </row>
    <row r="5" spans="1:13" ht="12.75" customHeight="1">
      <c r="A5" s="65"/>
      <c r="B5" s="65"/>
      <c r="C5" s="65"/>
      <c r="D5" s="65"/>
      <c r="E5" s="65"/>
      <c r="F5" s="65"/>
      <c r="G5" s="65"/>
      <c r="H5" s="65"/>
      <c r="I5" s="1"/>
      <c r="J5" s="255" t="s">
        <v>33</v>
      </c>
      <c r="K5" s="255"/>
      <c r="L5" s="9" t="s">
        <v>162</v>
      </c>
      <c r="M5" s="1"/>
    </row>
    <row r="6" spans="1:13" ht="12.75" customHeight="1">
      <c r="A6" s="104"/>
      <c r="B6" s="104"/>
      <c r="C6" s="104"/>
      <c r="D6" s="250" t="s">
        <v>31</v>
      </c>
      <c r="E6" s="250"/>
      <c r="F6" s="250"/>
      <c r="G6" s="250"/>
      <c r="H6" s="250"/>
      <c r="I6" s="250"/>
      <c r="J6" s="255" t="s">
        <v>35</v>
      </c>
      <c r="K6" s="255"/>
      <c r="L6" s="9" t="s">
        <v>163</v>
      </c>
      <c r="M6" s="1"/>
    </row>
    <row r="7" spans="1:13" ht="20.25" customHeight="1">
      <c r="A7" s="83"/>
      <c r="B7" s="83"/>
      <c r="C7" s="83"/>
      <c r="D7" s="251" t="s">
        <v>2</v>
      </c>
      <c r="E7" s="251"/>
      <c r="F7" s="251"/>
      <c r="G7" s="251"/>
      <c r="H7" s="251"/>
      <c r="I7" s="251"/>
      <c r="J7" s="83"/>
      <c r="K7" s="1"/>
      <c r="L7" s="1"/>
      <c r="M7" s="83"/>
    </row>
    <row r="8" spans="1:13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25" customHeight="1">
      <c r="A9" s="83"/>
      <c r="B9" s="252" t="s">
        <v>41</v>
      </c>
      <c r="C9" s="252"/>
      <c r="D9" s="252"/>
      <c r="E9" s="252"/>
      <c r="F9" s="252"/>
      <c r="G9" s="252"/>
      <c r="H9" s="252"/>
      <c r="I9" s="252"/>
      <c r="J9" s="252"/>
      <c r="K9" s="252"/>
      <c r="L9" s="83"/>
      <c r="M9" s="83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46" t="s">
        <v>3</v>
      </c>
      <c r="C11" s="231" t="s">
        <v>4</v>
      </c>
      <c r="D11" s="248" t="s">
        <v>5</v>
      </c>
      <c r="E11" s="229" t="s">
        <v>72</v>
      </c>
      <c r="F11" s="231" t="s">
        <v>30</v>
      </c>
      <c r="G11" s="218" t="s">
        <v>6</v>
      </c>
      <c r="H11" s="219"/>
      <c r="I11" s="219"/>
      <c r="J11" s="257" t="s">
        <v>138</v>
      </c>
      <c r="K11" s="238" t="s">
        <v>9</v>
      </c>
      <c r="L11" s="253" t="s">
        <v>146</v>
      </c>
      <c r="M11" s="211"/>
      <c r="N11"/>
    </row>
    <row r="12" spans="2:14" ht="18" customHeight="1" thickBot="1">
      <c r="B12" s="247"/>
      <c r="C12" s="232"/>
      <c r="D12" s="249"/>
      <c r="E12" s="230"/>
      <c r="F12" s="232"/>
      <c r="G12" s="15">
        <v>1</v>
      </c>
      <c r="H12" s="15">
        <v>2</v>
      </c>
      <c r="I12" s="99">
        <v>3</v>
      </c>
      <c r="J12" s="258"/>
      <c r="K12" s="239"/>
      <c r="L12" s="254"/>
      <c r="M12" s="211"/>
      <c r="N12"/>
    </row>
    <row r="13" spans="2:14" ht="15.75" customHeight="1">
      <c r="B13" s="16">
        <f>B12+1</f>
        <v>1</v>
      </c>
      <c r="C13" s="135">
        <v>4</v>
      </c>
      <c r="D13" s="17" t="s">
        <v>121</v>
      </c>
      <c r="E13" s="18" t="s">
        <v>115</v>
      </c>
      <c r="F13" s="19" t="s">
        <v>64</v>
      </c>
      <c r="G13" s="20">
        <v>300</v>
      </c>
      <c r="H13" s="20">
        <v>306</v>
      </c>
      <c r="I13" s="109">
        <v>319</v>
      </c>
      <c r="J13" s="97">
        <f>MAX(G13:I13)</f>
        <v>319</v>
      </c>
      <c r="K13" s="21">
        <f>K12+1</f>
        <v>1</v>
      </c>
      <c r="L13" s="97">
        <f>INT(((J13/$J$13)+((LOG(4)-LOG(K13))/10))*100)</f>
        <v>106</v>
      </c>
      <c r="M13" s="185"/>
      <c r="N13"/>
    </row>
    <row r="14" spans="2:15" ht="15.75" customHeight="1">
      <c r="B14" s="23">
        <f>B13+1</f>
        <v>2</v>
      </c>
      <c r="C14" s="24">
        <v>11</v>
      </c>
      <c r="D14" s="30" t="s">
        <v>77</v>
      </c>
      <c r="E14" s="31" t="s">
        <v>78</v>
      </c>
      <c r="F14" s="27" t="s">
        <v>64</v>
      </c>
      <c r="G14" s="28">
        <v>238</v>
      </c>
      <c r="H14" s="28" t="s">
        <v>120</v>
      </c>
      <c r="I14" s="111" t="s">
        <v>120</v>
      </c>
      <c r="J14" s="98">
        <f>MAX(G14:I14)</f>
        <v>238</v>
      </c>
      <c r="K14" s="29">
        <f>K13+1</f>
        <v>2</v>
      </c>
      <c r="L14" s="98">
        <f>INT(((J14/$J$13)+((LOG(4)-LOG(K14))/10))*100)</f>
        <v>77</v>
      </c>
      <c r="M14" s="185"/>
      <c r="N14" s="66"/>
      <c r="O14" s="66"/>
    </row>
    <row r="15" spans="2:15" ht="15.75" customHeight="1">
      <c r="B15" s="23">
        <f>B14+1</f>
        <v>3</v>
      </c>
      <c r="C15" s="24">
        <v>7</v>
      </c>
      <c r="D15" s="30" t="s">
        <v>63</v>
      </c>
      <c r="E15" s="26" t="s">
        <v>65</v>
      </c>
      <c r="F15" s="27" t="s">
        <v>64</v>
      </c>
      <c r="G15" s="28">
        <v>230</v>
      </c>
      <c r="H15" s="28" t="s">
        <v>120</v>
      </c>
      <c r="I15" s="111" t="s">
        <v>120</v>
      </c>
      <c r="J15" s="98">
        <f>MAX(G15:I15)</f>
        <v>230</v>
      </c>
      <c r="K15" s="29">
        <f>K14+1</f>
        <v>3</v>
      </c>
      <c r="L15" s="98">
        <f>INT(((J15/$J$13)+((LOG(4)-LOG(K15))/10))*100)</f>
        <v>73</v>
      </c>
      <c r="M15" s="185"/>
      <c r="N15" s="66"/>
      <c r="O15" s="66"/>
    </row>
    <row r="16" spans="2:14" ht="15.75" customHeight="1" thickBot="1">
      <c r="B16" s="38">
        <f>B15+1</f>
        <v>4</v>
      </c>
      <c r="C16" s="39">
        <v>1</v>
      </c>
      <c r="D16" s="40" t="s">
        <v>66</v>
      </c>
      <c r="E16" s="61" t="s">
        <v>67</v>
      </c>
      <c r="F16" s="41" t="s">
        <v>64</v>
      </c>
      <c r="G16" s="42">
        <v>0</v>
      </c>
      <c r="H16" s="42">
        <v>218</v>
      </c>
      <c r="I16" s="130" t="s">
        <v>120</v>
      </c>
      <c r="J16" s="174">
        <f>MAX(G16:I16)</f>
        <v>218</v>
      </c>
      <c r="K16" s="43">
        <f>K15+1</f>
        <v>4</v>
      </c>
      <c r="L16" s="174">
        <f>INT(((J16/$J$13)+((LOG(4)-LOG(K16))/10))*100)</f>
        <v>68</v>
      </c>
      <c r="M16" s="185"/>
      <c r="N16"/>
    </row>
    <row r="19" spans="2:15" ht="20.25" customHeight="1">
      <c r="B19" s="77" t="s">
        <v>99</v>
      </c>
      <c r="C19" s="77"/>
      <c r="D19" s="77"/>
      <c r="E19" s="77"/>
      <c r="F19" s="77"/>
      <c r="H19" s="77"/>
      <c r="I19" s="45"/>
      <c r="J19" s="77" t="s">
        <v>10</v>
      </c>
      <c r="K19" s="77"/>
      <c r="L19" s="77"/>
      <c r="M19"/>
      <c r="N19"/>
      <c r="O19" s="22"/>
    </row>
    <row r="20" spans="2:15" ht="20.25" customHeight="1">
      <c r="B20" s="47"/>
      <c r="C20" s="48"/>
      <c r="D20" s="44"/>
      <c r="E20" s="44"/>
      <c r="F20" s="49"/>
      <c r="I20" s="46"/>
      <c r="L20" s="22"/>
      <c r="M20"/>
      <c r="N20"/>
      <c r="O20" s="22"/>
    </row>
    <row r="21" spans="2:15" ht="20.25" customHeight="1">
      <c r="B21" s="66" t="s">
        <v>118</v>
      </c>
      <c r="C21" s="66"/>
      <c r="D21" s="66"/>
      <c r="E21" s="66"/>
      <c r="F21" s="66"/>
      <c r="H21" s="44" t="s">
        <v>96</v>
      </c>
      <c r="J21" s="50"/>
      <c r="K21" s="50"/>
      <c r="L21" s="22"/>
      <c r="M21"/>
      <c r="N21"/>
      <c r="O21" s="22"/>
    </row>
    <row r="22" spans="2:15" ht="20.25" customHeight="1">
      <c r="B22" s="51"/>
      <c r="C22" s="52"/>
      <c r="D22" s="53"/>
      <c r="E22" s="53"/>
      <c r="F22" s="54"/>
      <c r="I22" s="46"/>
      <c r="L22" s="22"/>
      <c r="M22"/>
      <c r="N22"/>
      <c r="O22" s="22"/>
    </row>
    <row r="23" spans="2:13" ht="20.25" customHeight="1">
      <c r="B23" s="66" t="s">
        <v>102</v>
      </c>
      <c r="C23" s="66"/>
      <c r="D23" s="66"/>
      <c r="E23" s="66"/>
      <c r="F23" s="66"/>
      <c r="H23" s="44" t="s">
        <v>97</v>
      </c>
      <c r="I23" s="44"/>
      <c r="J23" s="44"/>
      <c r="K23" s="44"/>
      <c r="L23" s="44"/>
      <c r="M23" s="44"/>
    </row>
    <row r="24" spans="3:15" ht="20.25" customHeight="1">
      <c r="C24" s="55"/>
      <c r="D24" s="56"/>
      <c r="E24" s="46"/>
      <c r="F24" s="46"/>
      <c r="G24" s="57"/>
      <c r="H24" s="49"/>
      <c r="I24" s="46"/>
      <c r="L24" s="22"/>
      <c r="M24"/>
      <c r="N24" s="58"/>
      <c r="O24" s="22"/>
    </row>
    <row r="25" spans="3:15" ht="20.25" customHeight="1">
      <c r="C25" s="49"/>
      <c r="D25" s="46"/>
      <c r="E25" s="59"/>
      <c r="F25" s="59"/>
      <c r="G25" s="56"/>
      <c r="H25" s="77" t="s">
        <v>98</v>
      </c>
      <c r="I25" s="77"/>
      <c r="J25" s="77"/>
      <c r="K25" s="77"/>
      <c r="L25" s="77"/>
      <c r="M25" s="77"/>
      <c r="O25" s="22"/>
    </row>
  </sheetData>
  <sheetProtection/>
  <mergeCells count="20">
    <mergeCell ref="L11:L12"/>
    <mergeCell ref="J6:K6"/>
    <mergeCell ref="J4:K4"/>
    <mergeCell ref="B9:K9"/>
    <mergeCell ref="D1:I1"/>
    <mergeCell ref="J1:K1"/>
    <mergeCell ref="J2:K2"/>
    <mergeCell ref="D3:I3"/>
    <mergeCell ref="D4:I4"/>
    <mergeCell ref="J5:K5"/>
    <mergeCell ref="D6:I6"/>
    <mergeCell ref="D7:I7"/>
    <mergeCell ref="J11:J12"/>
    <mergeCell ref="K11:K12"/>
    <mergeCell ref="B11:B12"/>
    <mergeCell ref="C11:C12"/>
    <mergeCell ref="G11:I11"/>
    <mergeCell ref="F11:F12"/>
    <mergeCell ref="E11:E12"/>
    <mergeCell ref="D11:D12"/>
  </mergeCells>
  <printOptions horizontalCentered="1"/>
  <pageMargins left="0.3937007874015748" right="0.11811023622047245" top="0.8267716535433072" bottom="0.1968503937007874" header="0" footer="0"/>
  <pageSetup fitToHeight="1" fitToWidth="1" horizontalDpi="600" verticalDpi="600" orientation="portrait" paperSize="9" scale="98" r:id="rId1"/>
  <ignoredErrors>
    <ignoredError sqref="E13:E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1"/>
  <sheetViews>
    <sheetView zoomScaleSheetLayoutView="100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60" customWidth="1"/>
    <col min="4" max="4" width="28.57421875" style="0" customWidth="1"/>
    <col min="5" max="5" width="9.28125" style="0" customWidth="1"/>
    <col min="6" max="6" width="10.140625" style="0" customWidth="1"/>
    <col min="7" max="11" width="5.7109375" style="0" customWidth="1"/>
    <col min="12" max="12" width="7.421875" style="0" customWidth="1"/>
    <col min="13" max="14" width="7.421875" style="22" customWidth="1"/>
    <col min="15" max="15" width="7.140625" style="0" customWidth="1"/>
  </cols>
  <sheetData>
    <row r="1" spans="2:17" s="1" customFormat="1" ht="12.75" customHeight="1">
      <c r="B1" s="92"/>
      <c r="C1" s="92"/>
      <c r="D1" s="221" t="s">
        <v>0</v>
      </c>
      <c r="E1" s="221"/>
      <c r="F1" s="221"/>
      <c r="G1" s="221"/>
      <c r="H1" s="221"/>
      <c r="I1" s="221"/>
      <c r="J1" s="255" t="s">
        <v>105</v>
      </c>
      <c r="K1" s="255"/>
      <c r="L1" s="255"/>
      <c r="M1" s="66"/>
      <c r="O1" s="3"/>
      <c r="P1" s="4"/>
      <c r="Q1"/>
    </row>
    <row r="2" spans="2:16" s="1" customFormat="1" ht="12.75" customHeight="1">
      <c r="B2" s="81"/>
      <c r="C2" s="81"/>
      <c r="D2" s="222" t="s">
        <v>1</v>
      </c>
      <c r="E2" s="222"/>
      <c r="F2" s="222"/>
      <c r="G2" s="222"/>
      <c r="H2" s="222"/>
      <c r="I2" s="222"/>
      <c r="J2" s="255" t="s">
        <v>119</v>
      </c>
      <c r="K2" s="255"/>
      <c r="L2" s="255"/>
      <c r="M2" s="66"/>
      <c r="O2" s="6"/>
      <c r="P2" s="7"/>
    </row>
    <row r="3" spans="2:16" s="1" customFormat="1" ht="20.25" customHeight="1">
      <c r="B3" s="82"/>
      <c r="C3" s="82"/>
      <c r="D3" s="233" t="s">
        <v>70</v>
      </c>
      <c r="E3" s="233"/>
      <c r="F3" s="233"/>
      <c r="G3" s="233"/>
      <c r="H3" s="233"/>
      <c r="I3" s="233"/>
      <c r="J3" s="82"/>
      <c r="O3" s="8"/>
      <c r="P3" s="4"/>
    </row>
    <row r="4" spans="2:16" s="1" customFormat="1" ht="12.75" customHeight="1">
      <c r="B4" s="66"/>
      <c r="C4" s="66"/>
      <c r="D4" s="237" t="s">
        <v>11</v>
      </c>
      <c r="E4" s="237"/>
      <c r="F4" s="237"/>
      <c r="G4" s="237"/>
      <c r="H4" s="237"/>
      <c r="I4" s="237"/>
      <c r="J4" s="256" t="s">
        <v>32</v>
      </c>
      <c r="K4" s="256"/>
      <c r="L4" s="256"/>
      <c r="O4" s="9"/>
      <c r="P4" s="4"/>
    </row>
    <row r="5" spans="2:16" s="1" customFormat="1" ht="12.75" customHeight="1">
      <c r="B5" s="65"/>
      <c r="C5" s="65"/>
      <c r="D5" s="65"/>
      <c r="E5" s="65"/>
      <c r="F5" s="65"/>
      <c r="G5" s="65"/>
      <c r="H5" s="65"/>
      <c r="I5" s="65"/>
      <c r="J5" s="255" t="s">
        <v>159</v>
      </c>
      <c r="K5" s="255"/>
      <c r="L5" s="255"/>
      <c r="M5" s="255"/>
      <c r="N5" s="66"/>
      <c r="O5" s="9"/>
      <c r="P5" s="4"/>
    </row>
    <row r="6" spans="2:16" s="1" customFormat="1" ht="12.75" customHeight="1">
      <c r="B6" s="104"/>
      <c r="C6" s="104"/>
      <c r="D6" s="250" t="s">
        <v>31</v>
      </c>
      <c r="E6" s="250"/>
      <c r="F6" s="250"/>
      <c r="G6" s="250"/>
      <c r="H6" s="250"/>
      <c r="I6" s="250"/>
      <c r="J6" s="255" t="s">
        <v>158</v>
      </c>
      <c r="K6" s="255"/>
      <c r="L6" s="255"/>
      <c r="M6" s="255"/>
      <c r="O6" s="9"/>
      <c r="P6" s="4"/>
    </row>
    <row r="7" spans="2:16" s="1" customFormat="1" ht="20.25" customHeight="1">
      <c r="B7" s="83"/>
      <c r="C7" s="83"/>
      <c r="D7" s="251" t="s">
        <v>2</v>
      </c>
      <c r="E7" s="251"/>
      <c r="F7" s="251"/>
      <c r="G7" s="251"/>
      <c r="H7" s="251"/>
      <c r="I7" s="251"/>
      <c r="J7" s="83"/>
      <c r="K7" s="83"/>
      <c r="N7" s="83"/>
      <c r="O7" s="8"/>
      <c r="P7" s="4"/>
    </row>
    <row r="8" spans="15:22" s="1" customFormat="1" ht="12.75" customHeight="1">
      <c r="O8" s="8"/>
      <c r="P8" s="4"/>
      <c r="U8" s="82"/>
      <c r="V8" s="82"/>
    </row>
    <row r="9" spans="2:21" s="1" customFormat="1" ht="20.25" customHeight="1">
      <c r="B9" s="251" t="s">
        <v>34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83"/>
      <c r="O9" s="8"/>
      <c r="P9" s="4"/>
      <c r="U9" s="83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23" t="s">
        <v>12</v>
      </c>
      <c r="C11" s="225" t="s">
        <v>13</v>
      </c>
      <c r="D11" s="227" t="s">
        <v>5</v>
      </c>
      <c r="E11" s="229" t="s">
        <v>72</v>
      </c>
      <c r="F11" s="261" t="s">
        <v>30</v>
      </c>
      <c r="G11" s="223" t="s">
        <v>6</v>
      </c>
      <c r="H11" s="227"/>
      <c r="I11" s="270"/>
      <c r="J11" s="265" t="s">
        <v>7</v>
      </c>
      <c r="K11" s="220"/>
      <c r="L11" s="263" t="s">
        <v>8</v>
      </c>
      <c r="M11" s="266" t="s">
        <v>9</v>
      </c>
      <c r="N11" s="268" t="s">
        <v>129</v>
      </c>
    </row>
    <row r="12" spans="2:14" ht="18" customHeight="1" thickBot="1">
      <c r="B12" s="224"/>
      <c r="C12" s="226"/>
      <c r="D12" s="228"/>
      <c r="E12" s="230"/>
      <c r="F12" s="262"/>
      <c r="G12" s="106">
        <v>1</v>
      </c>
      <c r="H12" s="15">
        <v>2</v>
      </c>
      <c r="I12" s="107">
        <v>3</v>
      </c>
      <c r="J12" s="106">
        <v>1</v>
      </c>
      <c r="K12" s="107">
        <v>2</v>
      </c>
      <c r="L12" s="264"/>
      <c r="M12" s="267"/>
      <c r="N12" s="269"/>
    </row>
    <row r="13" spans="2:14" ht="15.75" customHeight="1">
      <c r="B13" s="194">
        <f aca="true" t="shared" si="0" ref="B13:B22">B12+1</f>
        <v>1</v>
      </c>
      <c r="C13" s="202">
        <v>2</v>
      </c>
      <c r="D13" s="203" t="s">
        <v>140</v>
      </c>
      <c r="E13" s="63" t="s">
        <v>113</v>
      </c>
      <c r="F13" s="196" t="s">
        <v>64</v>
      </c>
      <c r="G13" s="197">
        <v>77</v>
      </c>
      <c r="H13" s="198">
        <v>180</v>
      </c>
      <c r="I13" s="199">
        <v>67</v>
      </c>
      <c r="J13" s="197"/>
      <c r="K13" s="199"/>
      <c r="L13" s="200">
        <f aca="true" t="shared" si="1" ref="L13:L22">SUM(G13:I13)</f>
        <v>324</v>
      </c>
      <c r="M13" s="64">
        <v>1</v>
      </c>
      <c r="N13" s="165">
        <f>INT(((L13/$L$13)+((LOG(10)-LOG(M13))/10))*100)</f>
        <v>110</v>
      </c>
    </row>
    <row r="14" spans="2:14" ht="15.75" customHeight="1">
      <c r="B14" s="23">
        <f t="shared" si="0"/>
        <v>2</v>
      </c>
      <c r="C14" s="24">
        <v>7</v>
      </c>
      <c r="D14" s="30" t="s">
        <v>63</v>
      </c>
      <c r="E14" s="26" t="s">
        <v>65</v>
      </c>
      <c r="F14" s="126" t="s">
        <v>64</v>
      </c>
      <c r="G14" s="110">
        <v>56</v>
      </c>
      <c r="H14" s="28">
        <v>180</v>
      </c>
      <c r="I14" s="111">
        <v>80</v>
      </c>
      <c r="J14" s="110"/>
      <c r="K14" s="111"/>
      <c r="L14" s="105">
        <f t="shared" si="1"/>
        <v>316</v>
      </c>
      <c r="M14" s="64">
        <v>2</v>
      </c>
      <c r="N14" s="98">
        <f>INT(((L14/$L$13)+((LOG(10)-LOG(M14))/10))*100)</f>
        <v>104</v>
      </c>
    </row>
    <row r="15" spans="2:14" ht="15.75" customHeight="1">
      <c r="B15" s="23">
        <f t="shared" si="0"/>
        <v>3</v>
      </c>
      <c r="C15" s="33">
        <v>15</v>
      </c>
      <c r="D15" s="25" t="s">
        <v>142</v>
      </c>
      <c r="E15" s="26" t="s">
        <v>84</v>
      </c>
      <c r="F15" s="126" t="s">
        <v>68</v>
      </c>
      <c r="G15" s="110">
        <v>0</v>
      </c>
      <c r="H15" s="28">
        <v>180</v>
      </c>
      <c r="I15" s="111">
        <v>89</v>
      </c>
      <c r="J15" s="110"/>
      <c r="K15" s="111"/>
      <c r="L15" s="105">
        <f t="shared" si="1"/>
        <v>269</v>
      </c>
      <c r="M15" s="29">
        <v>3</v>
      </c>
      <c r="N15" s="98">
        <f>INT(((L15/$L$13)+((LOG(10)-LOG(M15))/10))*100)</f>
        <v>88</v>
      </c>
    </row>
    <row r="16" spans="2:14" ht="15.75" customHeight="1">
      <c r="B16" s="23">
        <f t="shared" si="0"/>
        <v>4</v>
      </c>
      <c r="C16" s="24">
        <v>8</v>
      </c>
      <c r="D16" s="25" t="s">
        <v>139</v>
      </c>
      <c r="E16" s="26" t="s">
        <v>83</v>
      </c>
      <c r="F16" s="126" t="s">
        <v>64</v>
      </c>
      <c r="G16" s="160">
        <v>99</v>
      </c>
      <c r="H16" s="35">
        <v>0</v>
      </c>
      <c r="I16" s="161">
        <v>135</v>
      </c>
      <c r="J16" s="114"/>
      <c r="K16" s="115"/>
      <c r="L16" s="105">
        <f t="shared" si="1"/>
        <v>234</v>
      </c>
      <c r="M16" s="29">
        <v>4</v>
      </c>
      <c r="N16" s="98">
        <f aca="true" t="shared" si="2" ref="N16:N22">INT(((L16/$L$13)+((LOG(10)-LOG(M16))/10))*100)</f>
        <v>76</v>
      </c>
    </row>
    <row r="17" spans="2:14" ht="15.75" customHeight="1">
      <c r="B17" s="23">
        <f t="shared" si="0"/>
        <v>5</v>
      </c>
      <c r="C17" s="24">
        <v>10</v>
      </c>
      <c r="D17" s="25" t="s">
        <v>81</v>
      </c>
      <c r="E17" s="31" t="s">
        <v>82</v>
      </c>
      <c r="F17" s="126" t="s">
        <v>68</v>
      </c>
      <c r="G17" s="110">
        <v>46</v>
      </c>
      <c r="H17" s="28">
        <v>0</v>
      </c>
      <c r="I17" s="111">
        <v>147</v>
      </c>
      <c r="J17" s="110"/>
      <c r="K17" s="111"/>
      <c r="L17" s="105">
        <f t="shared" si="1"/>
        <v>193</v>
      </c>
      <c r="M17" s="192">
        <v>5</v>
      </c>
      <c r="N17" s="98">
        <f t="shared" si="2"/>
        <v>62</v>
      </c>
    </row>
    <row r="18" spans="2:14" ht="15.75" customHeight="1">
      <c r="B18" s="23">
        <f t="shared" si="0"/>
        <v>6</v>
      </c>
      <c r="C18" s="24">
        <v>1</v>
      </c>
      <c r="D18" s="25" t="s">
        <v>66</v>
      </c>
      <c r="E18" s="26" t="s">
        <v>67</v>
      </c>
      <c r="F18" s="126" t="s">
        <v>64</v>
      </c>
      <c r="G18" s="112">
        <v>0</v>
      </c>
      <c r="H18" s="34">
        <v>125</v>
      </c>
      <c r="I18" s="113">
        <v>68</v>
      </c>
      <c r="J18" s="112"/>
      <c r="K18" s="113"/>
      <c r="L18" s="105">
        <f t="shared" si="1"/>
        <v>193</v>
      </c>
      <c r="M18" s="192">
        <v>5</v>
      </c>
      <c r="N18" s="98">
        <f t="shared" si="2"/>
        <v>62</v>
      </c>
    </row>
    <row r="19" spans="2:14" ht="15.75" customHeight="1">
      <c r="B19" s="23">
        <f t="shared" si="0"/>
        <v>7</v>
      </c>
      <c r="C19" s="24">
        <v>9</v>
      </c>
      <c r="D19" s="25" t="s">
        <v>141</v>
      </c>
      <c r="E19" s="26" t="s">
        <v>114</v>
      </c>
      <c r="F19" s="126" t="s">
        <v>64</v>
      </c>
      <c r="G19" s="110">
        <v>0</v>
      </c>
      <c r="H19" s="28">
        <v>180</v>
      </c>
      <c r="I19" s="111">
        <v>0</v>
      </c>
      <c r="J19" s="110"/>
      <c r="K19" s="111"/>
      <c r="L19" s="105">
        <f t="shared" si="1"/>
        <v>180</v>
      </c>
      <c r="M19" s="29">
        <v>7</v>
      </c>
      <c r="N19" s="98">
        <f t="shared" si="2"/>
        <v>57</v>
      </c>
    </row>
    <row r="20" spans="2:14" ht="15.75" customHeight="1">
      <c r="B20" s="23">
        <f t="shared" si="0"/>
        <v>8</v>
      </c>
      <c r="C20" s="24">
        <v>11</v>
      </c>
      <c r="D20" s="30" t="s">
        <v>77</v>
      </c>
      <c r="E20" s="31" t="s">
        <v>78</v>
      </c>
      <c r="F20" s="126" t="s">
        <v>64</v>
      </c>
      <c r="G20" s="110">
        <v>94</v>
      </c>
      <c r="H20" s="28">
        <v>0</v>
      </c>
      <c r="I20" s="111">
        <v>38</v>
      </c>
      <c r="J20" s="110"/>
      <c r="K20" s="111"/>
      <c r="L20" s="105">
        <f t="shared" si="1"/>
        <v>132</v>
      </c>
      <c r="M20" s="29">
        <v>8</v>
      </c>
      <c r="N20" s="98">
        <f t="shared" si="2"/>
        <v>41</v>
      </c>
    </row>
    <row r="21" spans="2:14" ht="15.75" customHeight="1">
      <c r="B21" s="23">
        <f t="shared" si="0"/>
        <v>9</v>
      </c>
      <c r="C21" s="24">
        <v>16</v>
      </c>
      <c r="D21" s="30" t="s">
        <v>143</v>
      </c>
      <c r="E21" s="31" t="s">
        <v>76</v>
      </c>
      <c r="F21" s="148" t="s">
        <v>68</v>
      </c>
      <c r="G21" s="110">
        <v>0</v>
      </c>
      <c r="H21" s="28">
        <v>0</v>
      </c>
      <c r="I21" s="111">
        <v>130</v>
      </c>
      <c r="J21" s="110"/>
      <c r="K21" s="111"/>
      <c r="L21" s="105">
        <f t="shared" si="1"/>
        <v>130</v>
      </c>
      <c r="M21" s="29">
        <v>9</v>
      </c>
      <c r="N21" s="98">
        <f t="shared" si="2"/>
        <v>40</v>
      </c>
    </row>
    <row r="22" spans="2:14" ht="15.75" customHeight="1" thickBot="1">
      <c r="B22" s="38">
        <f t="shared" si="0"/>
        <v>10</v>
      </c>
      <c r="C22" s="39">
        <v>41</v>
      </c>
      <c r="D22" s="40" t="s">
        <v>123</v>
      </c>
      <c r="E22" s="61" t="s">
        <v>117</v>
      </c>
      <c r="F22" s="127" t="s">
        <v>64</v>
      </c>
      <c r="G22" s="120">
        <v>0</v>
      </c>
      <c r="H22" s="42">
        <v>0</v>
      </c>
      <c r="I22" s="130">
        <v>78</v>
      </c>
      <c r="J22" s="120"/>
      <c r="K22" s="130"/>
      <c r="L22" s="184">
        <f t="shared" si="1"/>
        <v>78</v>
      </c>
      <c r="M22" s="43">
        <v>10</v>
      </c>
      <c r="N22" s="98">
        <f t="shared" si="2"/>
        <v>24</v>
      </c>
    </row>
    <row r="23" spans="2:14" ht="15.75">
      <c r="B23" s="137"/>
      <c r="C23" s="138"/>
      <c r="D23" s="139"/>
      <c r="E23" s="140"/>
      <c r="F23" s="141"/>
      <c r="G23" s="142"/>
      <c r="H23" s="142"/>
      <c r="I23" s="142"/>
      <c r="J23" s="142"/>
      <c r="K23" s="142"/>
      <c r="L23" s="137"/>
      <c r="M23" s="143"/>
      <c r="N23" s="185"/>
    </row>
    <row r="24" ht="20.25" customHeight="1"/>
    <row r="25" spans="2:15" ht="20.25" customHeight="1">
      <c r="B25" s="77" t="s">
        <v>99</v>
      </c>
      <c r="C25" s="77"/>
      <c r="D25" s="77"/>
      <c r="E25" s="77"/>
      <c r="F25" s="77"/>
      <c r="H25" s="77"/>
      <c r="I25" s="45"/>
      <c r="K25" s="46" t="s">
        <v>10</v>
      </c>
      <c r="L25" s="22"/>
      <c r="M25"/>
      <c r="N25"/>
      <c r="O25" s="22"/>
    </row>
    <row r="26" spans="2:15" ht="12.75" customHeight="1">
      <c r="B26" s="47"/>
      <c r="C26" s="48"/>
      <c r="D26" s="44"/>
      <c r="E26" s="44"/>
      <c r="F26" s="49"/>
      <c r="I26" s="46"/>
      <c r="L26" s="22"/>
      <c r="M26"/>
      <c r="N26"/>
      <c r="O26" s="22"/>
    </row>
    <row r="27" spans="2:15" ht="20.25" customHeight="1">
      <c r="B27" s="66" t="s">
        <v>118</v>
      </c>
      <c r="C27" s="66"/>
      <c r="D27" s="66"/>
      <c r="E27" s="66"/>
      <c r="F27" s="66"/>
      <c r="H27" s="44" t="s">
        <v>96</v>
      </c>
      <c r="J27" s="50"/>
      <c r="K27" s="50"/>
      <c r="L27" s="22"/>
      <c r="M27"/>
      <c r="N27"/>
      <c r="O27" s="22"/>
    </row>
    <row r="28" spans="2:15" ht="12.75" customHeight="1">
      <c r="B28" s="51"/>
      <c r="C28" s="52"/>
      <c r="D28" s="53"/>
      <c r="E28" s="53"/>
      <c r="F28" s="54"/>
      <c r="I28" s="46"/>
      <c r="L28" s="22"/>
      <c r="M28"/>
      <c r="N28"/>
      <c r="O28" s="22"/>
    </row>
    <row r="29" spans="2:13" ht="20.25" customHeight="1">
      <c r="B29" s="66" t="s">
        <v>102</v>
      </c>
      <c r="C29" s="66"/>
      <c r="D29" s="66"/>
      <c r="E29" s="66"/>
      <c r="F29" s="66"/>
      <c r="H29" s="44" t="s">
        <v>97</v>
      </c>
      <c r="I29" s="44"/>
      <c r="J29" s="44"/>
      <c r="K29" s="44"/>
      <c r="L29" s="44"/>
      <c r="M29" s="44"/>
    </row>
    <row r="30" spans="3:15" ht="12.75" customHeight="1">
      <c r="C30" s="55"/>
      <c r="D30" s="56"/>
      <c r="E30" s="46"/>
      <c r="F30" s="46"/>
      <c r="G30" s="57"/>
      <c r="H30" s="49"/>
      <c r="I30" s="46"/>
      <c r="L30" s="22"/>
      <c r="M30"/>
      <c r="N30" s="58"/>
      <c r="O30" s="22"/>
    </row>
    <row r="31" spans="3:15" ht="20.25" customHeight="1">
      <c r="C31" s="49"/>
      <c r="D31" s="46"/>
      <c r="E31" s="59"/>
      <c r="F31" s="59"/>
      <c r="G31" s="56"/>
      <c r="H31" s="77" t="s">
        <v>98</v>
      </c>
      <c r="I31" s="77"/>
      <c r="J31" s="77"/>
      <c r="K31" s="77"/>
      <c r="L31" s="77"/>
      <c r="M31" s="77"/>
      <c r="O31" s="22"/>
    </row>
  </sheetData>
  <sheetProtection/>
  <mergeCells count="22">
    <mergeCell ref="N11:N12"/>
    <mergeCell ref="B9:M9"/>
    <mergeCell ref="J4:L4"/>
    <mergeCell ref="C11:C12"/>
    <mergeCell ref="D6:I6"/>
    <mergeCell ref="G11:I11"/>
    <mergeCell ref="J11:K11"/>
    <mergeCell ref="M11:M12"/>
    <mergeCell ref="B11:B12"/>
    <mergeCell ref="D11:D12"/>
    <mergeCell ref="D4:I4"/>
    <mergeCell ref="J5:M5"/>
    <mergeCell ref="E11:E12"/>
    <mergeCell ref="F11:F12"/>
    <mergeCell ref="D1:I1"/>
    <mergeCell ref="J1:L1"/>
    <mergeCell ref="D2:I2"/>
    <mergeCell ref="J2:L2"/>
    <mergeCell ref="D3:I3"/>
    <mergeCell ref="L11:L12"/>
    <mergeCell ref="J6:M6"/>
    <mergeCell ref="D7:I7"/>
  </mergeCells>
  <printOptions horizontalCentered="1"/>
  <pageMargins left="0.2362204724409449" right="0.1968503937007874" top="0.8661417322834646" bottom="0.1968503937007874" header="0" footer="0"/>
  <pageSetup fitToHeight="1" fitToWidth="1" horizontalDpi="600" verticalDpi="600" orientation="portrait" paperSize="9" r:id="rId1"/>
  <ignoredErrors>
    <ignoredError sqref="E13:E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zoomScaleSheetLayoutView="75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60" customWidth="1"/>
    <col min="4" max="4" width="28.57421875" style="0" customWidth="1"/>
    <col min="5" max="5" width="9.28125" style="0" customWidth="1"/>
    <col min="6" max="6" width="10.28125" style="0" customWidth="1"/>
    <col min="7" max="11" width="5.7109375" style="0" customWidth="1"/>
    <col min="12" max="12" width="7.421875" style="0" customWidth="1"/>
    <col min="13" max="14" width="7.421875" style="22" customWidth="1"/>
    <col min="15" max="15" width="7.140625" style="0" customWidth="1"/>
  </cols>
  <sheetData>
    <row r="1" spans="2:17" s="1" customFormat="1" ht="12.75" customHeight="1">
      <c r="B1" s="92"/>
      <c r="C1" s="92"/>
      <c r="D1" s="221" t="s">
        <v>0</v>
      </c>
      <c r="E1" s="221"/>
      <c r="F1" s="221"/>
      <c r="G1" s="221"/>
      <c r="H1" s="221"/>
      <c r="I1" s="221"/>
      <c r="J1" s="255" t="s">
        <v>104</v>
      </c>
      <c r="K1" s="255"/>
      <c r="L1" s="255"/>
      <c r="M1" s="66"/>
      <c r="O1" s="3"/>
      <c r="P1" s="4"/>
      <c r="Q1"/>
    </row>
    <row r="2" spans="2:16" s="1" customFormat="1" ht="12.75" customHeight="1">
      <c r="B2" s="81"/>
      <c r="C2" s="81"/>
      <c r="D2" s="222" t="s">
        <v>1</v>
      </c>
      <c r="E2" s="222"/>
      <c r="F2" s="222"/>
      <c r="G2" s="222"/>
      <c r="H2" s="222"/>
      <c r="I2" s="222"/>
      <c r="J2" s="255" t="s">
        <v>157</v>
      </c>
      <c r="K2" s="255"/>
      <c r="L2" s="255"/>
      <c r="M2" s="66"/>
      <c r="O2" s="6"/>
      <c r="P2" s="7"/>
    </row>
    <row r="3" spans="2:16" s="1" customFormat="1" ht="20.25" customHeight="1">
      <c r="B3" s="82"/>
      <c r="C3" s="82"/>
      <c r="D3" s="233" t="s">
        <v>70</v>
      </c>
      <c r="E3" s="233"/>
      <c r="F3" s="233"/>
      <c r="G3" s="233"/>
      <c r="H3" s="233"/>
      <c r="I3" s="233"/>
      <c r="J3" s="82"/>
      <c r="O3" s="8"/>
      <c r="P3" s="4"/>
    </row>
    <row r="4" spans="2:16" s="1" customFormat="1" ht="12.75" customHeight="1">
      <c r="B4" s="66"/>
      <c r="C4" s="66"/>
      <c r="D4" s="237" t="s">
        <v>11</v>
      </c>
      <c r="E4" s="237"/>
      <c r="F4" s="237"/>
      <c r="G4" s="237"/>
      <c r="H4" s="237"/>
      <c r="I4" s="237"/>
      <c r="J4" s="256" t="s">
        <v>32</v>
      </c>
      <c r="K4" s="256"/>
      <c r="L4" s="256"/>
      <c r="O4" s="9"/>
      <c r="P4" s="4"/>
    </row>
    <row r="5" spans="2:16" s="1" customFormat="1" ht="12.75" customHeight="1">
      <c r="B5" s="65"/>
      <c r="C5" s="65"/>
      <c r="D5" s="65"/>
      <c r="E5" s="65"/>
      <c r="F5" s="65"/>
      <c r="G5" s="65"/>
      <c r="H5" s="65"/>
      <c r="I5" s="65"/>
      <c r="J5" s="255" t="s">
        <v>126</v>
      </c>
      <c r="K5" s="255"/>
      <c r="L5" s="255"/>
      <c r="M5" s="255"/>
      <c r="N5" s="66"/>
      <c r="O5" s="9"/>
      <c r="P5" s="4"/>
    </row>
    <row r="6" spans="2:16" s="1" customFormat="1" ht="12.75" customHeight="1">
      <c r="B6" s="104"/>
      <c r="C6" s="104"/>
      <c r="D6" s="250" t="s">
        <v>31</v>
      </c>
      <c r="E6" s="250"/>
      <c r="F6" s="250"/>
      <c r="G6" s="250"/>
      <c r="H6" s="250"/>
      <c r="I6" s="250"/>
      <c r="J6" s="255" t="s">
        <v>125</v>
      </c>
      <c r="K6" s="255"/>
      <c r="L6" s="255"/>
      <c r="M6" s="255"/>
      <c r="O6" s="9"/>
      <c r="P6" s="4"/>
    </row>
    <row r="7" spans="2:16" s="1" customFormat="1" ht="20.25" customHeight="1">
      <c r="B7" s="83"/>
      <c r="C7" s="83"/>
      <c r="D7" s="251" t="s">
        <v>2</v>
      </c>
      <c r="E7" s="251"/>
      <c r="F7" s="251"/>
      <c r="G7" s="251"/>
      <c r="H7" s="251"/>
      <c r="I7" s="251"/>
      <c r="J7" s="83"/>
      <c r="K7" s="83"/>
      <c r="N7" s="83"/>
      <c r="O7" s="8"/>
      <c r="P7" s="4"/>
    </row>
    <row r="8" spans="15:22" s="1" customFormat="1" ht="12.75" customHeight="1">
      <c r="O8" s="8"/>
      <c r="P8" s="4"/>
      <c r="U8" s="82"/>
      <c r="V8" s="82"/>
    </row>
    <row r="9" spans="2:21" s="1" customFormat="1" ht="20.25" customHeight="1">
      <c r="B9" s="252" t="s">
        <v>39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83"/>
      <c r="O9" s="8"/>
      <c r="P9" s="4"/>
      <c r="U9" s="83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23" t="s">
        <v>12</v>
      </c>
      <c r="C11" s="225" t="s">
        <v>13</v>
      </c>
      <c r="D11" s="227" t="s">
        <v>5</v>
      </c>
      <c r="E11" s="229" t="s">
        <v>72</v>
      </c>
      <c r="F11" s="271" t="s">
        <v>30</v>
      </c>
      <c r="G11" s="223" t="s">
        <v>6</v>
      </c>
      <c r="H11" s="227"/>
      <c r="I11" s="270"/>
      <c r="J11" s="265" t="s">
        <v>7</v>
      </c>
      <c r="K11" s="220"/>
      <c r="L11" s="273" t="s">
        <v>8</v>
      </c>
      <c r="M11" s="266" t="s">
        <v>9</v>
      </c>
      <c r="N11" s="253" t="s">
        <v>129</v>
      </c>
    </row>
    <row r="12" spans="2:14" ht="18" customHeight="1" thickBot="1">
      <c r="B12" s="224"/>
      <c r="C12" s="226"/>
      <c r="D12" s="228"/>
      <c r="E12" s="230"/>
      <c r="F12" s="272"/>
      <c r="G12" s="106">
        <v>1</v>
      </c>
      <c r="H12" s="15">
        <v>2</v>
      </c>
      <c r="I12" s="107">
        <v>3</v>
      </c>
      <c r="J12" s="106">
        <v>1</v>
      </c>
      <c r="K12" s="107">
        <v>2</v>
      </c>
      <c r="L12" s="274"/>
      <c r="M12" s="267"/>
      <c r="N12" s="254"/>
    </row>
    <row r="13" spans="2:15" ht="15.75" customHeight="1">
      <c r="B13" s="194">
        <f aca="true" t="shared" si="0" ref="B13:B26">B12+1</f>
        <v>1</v>
      </c>
      <c r="C13" s="195">
        <v>15</v>
      </c>
      <c r="D13" s="62" t="s">
        <v>142</v>
      </c>
      <c r="E13" s="63" t="s">
        <v>84</v>
      </c>
      <c r="F13" s="196" t="s">
        <v>68</v>
      </c>
      <c r="G13" s="197">
        <v>105</v>
      </c>
      <c r="H13" s="198">
        <v>88</v>
      </c>
      <c r="I13" s="199">
        <v>100</v>
      </c>
      <c r="J13" s="197"/>
      <c r="K13" s="199"/>
      <c r="L13" s="200">
        <f aca="true" t="shared" si="1" ref="L13:L25">SUM(G13+H13+I13)</f>
        <v>293</v>
      </c>
      <c r="M13" s="201">
        <v>1</v>
      </c>
      <c r="N13" s="165">
        <f>INT(((L13/$L$13)+((LOG(13)-LOG(M13))/10))*100)</f>
        <v>111</v>
      </c>
      <c r="O13" s="22"/>
    </row>
    <row r="14" spans="2:15" ht="15.75" customHeight="1">
      <c r="B14" s="23">
        <f t="shared" si="0"/>
        <v>2</v>
      </c>
      <c r="C14" s="24">
        <v>5</v>
      </c>
      <c r="D14" s="30" t="s">
        <v>122</v>
      </c>
      <c r="E14" s="31" t="s">
        <v>110</v>
      </c>
      <c r="F14" s="148" t="s">
        <v>68</v>
      </c>
      <c r="G14" s="110">
        <v>84</v>
      </c>
      <c r="H14" s="28">
        <v>96</v>
      </c>
      <c r="I14" s="111">
        <v>88</v>
      </c>
      <c r="J14" s="110"/>
      <c r="K14" s="111"/>
      <c r="L14" s="105">
        <f t="shared" si="1"/>
        <v>268</v>
      </c>
      <c r="M14" s="192">
        <v>2</v>
      </c>
      <c r="N14" s="98">
        <f aca="true" t="shared" si="2" ref="N14:N25">INT(((L14/$L$13)+((LOG(13)-LOG(M14))/10))*100)</f>
        <v>99</v>
      </c>
      <c r="O14" s="22"/>
    </row>
    <row r="15" spans="2:15" ht="15.75" customHeight="1">
      <c r="B15" s="23">
        <f t="shared" si="0"/>
        <v>3</v>
      </c>
      <c r="C15" s="24">
        <v>1</v>
      </c>
      <c r="D15" s="25" t="s">
        <v>66</v>
      </c>
      <c r="E15" s="26" t="s">
        <v>67</v>
      </c>
      <c r="F15" s="126" t="s">
        <v>64</v>
      </c>
      <c r="G15" s="160">
        <v>80</v>
      </c>
      <c r="H15" s="35">
        <v>95</v>
      </c>
      <c r="I15" s="161">
        <v>77</v>
      </c>
      <c r="J15" s="114"/>
      <c r="K15" s="115"/>
      <c r="L15" s="105">
        <f t="shared" si="1"/>
        <v>252</v>
      </c>
      <c r="M15" s="192">
        <v>3</v>
      </c>
      <c r="N15" s="98">
        <f t="shared" si="2"/>
        <v>92</v>
      </c>
      <c r="O15" s="22"/>
    </row>
    <row r="16" spans="2:15" ht="15.75" customHeight="1">
      <c r="B16" s="23">
        <f t="shared" si="0"/>
        <v>4</v>
      </c>
      <c r="C16" s="33">
        <v>6</v>
      </c>
      <c r="D16" s="30" t="s">
        <v>124</v>
      </c>
      <c r="E16" s="31" t="s">
        <v>109</v>
      </c>
      <c r="F16" s="148" t="s">
        <v>68</v>
      </c>
      <c r="G16" s="110">
        <v>55</v>
      </c>
      <c r="H16" s="28">
        <v>102</v>
      </c>
      <c r="I16" s="111">
        <v>94</v>
      </c>
      <c r="J16" s="110"/>
      <c r="K16" s="111"/>
      <c r="L16" s="105">
        <f t="shared" si="1"/>
        <v>251</v>
      </c>
      <c r="M16" s="192">
        <v>4</v>
      </c>
      <c r="N16" s="98">
        <f t="shared" si="2"/>
        <v>90</v>
      </c>
      <c r="O16" s="22"/>
    </row>
    <row r="17" spans="2:15" ht="15.75" customHeight="1">
      <c r="B17" s="23">
        <f t="shared" si="0"/>
        <v>5</v>
      </c>
      <c r="C17" s="24">
        <v>7</v>
      </c>
      <c r="D17" s="30" t="s">
        <v>63</v>
      </c>
      <c r="E17" s="26" t="s">
        <v>65</v>
      </c>
      <c r="F17" s="126" t="s">
        <v>64</v>
      </c>
      <c r="G17" s="110">
        <v>85</v>
      </c>
      <c r="H17" s="28">
        <v>80</v>
      </c>
      <c r="I17" s="111">
        <v>85</v>
      </c>
      <c r="J17" s="110"/>
      <c r="K17" s="111"/>
      <c r="L17" s="105">
        <f t="shared" si="1"/>
        <v>250</v>
      </c>
      <c r="M17" s="192">
        <v>5</v>
      </c>
      <c r="N17" s="98">
        <f t="shared" si="2"/>
        <v>89</v>
      </c>
      <c r="O17" s="22"/>
    </row>
    <row r="18" spans="2:15" ht="15.75" customHeight="1">
      <c r="B18" s="23">
        <f t="shared" si="0"/>
        <v>6</v>
      </c>
      <c r="C18" s="24">
        <v>9</v>
      </c>
      <c r="D18" s="25" t="s">
        <v>141</v>
      </c>
      <c r="E18" s="26" t="s">
        <v>114</v>
      </c>
      <c r="F18" s="126" t="s">
        <v>64</v>
      </c>
      <c r="G18" s="110">
        <v>80</v>
      </c>
      <c r="H18" s="28">
        <v>91</v>
      </c>
      <c r="I18" s="111">
        <v>79</v>
      </c>
      <c r="J18" s="110"/>
      <c r="K18" s="111"/>
      <c r="L18" s="105">
        <f t="shared" si="1"/>
        <v>250</v>
      </c>
      <c r="M18" s="192">
        <v>5</v>
      </c>
      <c r="N18" s="98">
        <f t="shared" si="2"/>
        <v>89</v>
      </c>
      <c r="O18" s="22"/>
    </row>
    <row r="19" spans="2:15" ht="15.75" customHeight="1">
      <c r="B19" s="23">
        <f t="shared" si="0"/>
        <v>7</v>
      </c>
      <c r="C19" s="24">
        <v>2</v>
      </c>
      <c r="D19" s="37" t="s">
        <v>140</v>
      </c>
      <c r="E19" s="26" t="s">
        <v>113</v>
      </c>
      <c r="F19" s="126" t="s">
        <v>64</v>
      </c>
      <c r="G19" s="23">
        <v>65</v>
      </c>
      <c r="H19" s="36">
        <v>74</v>
      </c>
      <c r="I19" s="116">
        <v>91</v>
      </c>
      <c r="J19" s="23"/>
      <c r="K19" s="116"/>
      <c r="L19" s="105">
        <f t="shared" si="1"/>
        <v>230</v>
      </c>
      <c r="M19" s="192" t="s">
        <v>130</v>
      </c>
      <c r="N19" s="98">
        <f t="shared" si="2"/>
        <v>81</v>
      </c>
      <c r="O19" s="22"/>
    </row>
    <row r="20" spans="2:15" ht="15.75" customHeight="1">
      <c r="B20" s="23">
        <f t="shared" si="0"/>
        <v>8</v>
      </c>
      <c r="C20" s="24">
        <v>11</v>
      </c>
      <c r="D20" s="30" t="s">
        <v>77</v>
      </c>
      <c r="E20" s="31" t="s">
        <v>78</v>
      </c>
      <c r="F20" s="126" t="s">
        <v>64</v>
      </c>
      <c r="G20" s="110">
        <v>89</v>
      </c>
      <c r="H20" s="28">
        <v>67</v>
      </c>
      <c r="I20" s="111">
        <v>66</v>
      </c>
      <c r="J20" s="110"/>
      <c r="K20" s="111"/>
      <c r="L20" s="105">
        <f t="shared" si="1"/>
        <v>222</v>
      </c>
      <c r="M20" s="192" t="s">
        <v>131</v>
      </c>
      <c r="N20" s="98">
        <f t="shared" si="2"/>
        <v>77</v>
      </c>
      <c r="O20" s="22"/>
    </row>
    <row r="21" spans="2:15" ht="15.75" customHeight="1">
      <c r="B21" s="23">
        <f t="shared" si="0"/>
        <v>9</v>
      </c>
      <c r="C21" s="24">
        <v>16</v>
      </c>
      <c r="D21" s="30" t="s">
        <v>143</v>
      </c>
      <c r="E21" s="31" t="s">
        <v>76</v>
      </c>
      <c r="F21" s="148" t="s">
        <v>68</v>
      </c>
      <c r="G21" s="112">
        <v>66</v>
      </c>
      <c r="H21" s="34">
        <v>62</v>
      </c>
      <c r="I21" s="113">
        <v>92</v>
      </c>
      <c r="J21" s="112"/>
      <c r="K21" s="113"/>
      <c r="L21" s="117">
        <f t="shared" si="1"/>
        <v>220</v>
      </c>
      <c r="M21" s="192" t="s">
        <v>132</v>
      </c>
      <c r="N21" s="98">
        <f t="shared" si="2"/>
        <v>76</v>
      </c>
      <c r="O21" s="22"/>
    </row>
    <row r="22" spans="2:15" ht="15.75" customHeight="1">
      <c r="B22" s="23">
        <f t="shared" si="0"/>
        <v>10</v>
      </c>
      <c r="C22" s="24">
        <v>17</v>
      </c>
      <c r="D22" s="25" t="s">
        <v>79</v>
      </c>
      <c r="E22" s="26" t="s">
        <v>80</v>
      </c>
      <c r="F22" s="126" t="s">
        <v>68</v>
      </c>
      <c r="G22" s="110">
        <v>77</v>
      </c>
      <c r="H22" s="28">
        <v>102</v>
      </c>
      <c r="I22" s="111">
        <v>35</v>
      </c>
      <c r="J22" s="110"/>
      <c r="K22" s="111"/>
      <c r="L22" s="105">
        <f t="shared" si="1"/>
        <v>214</v>
      </c>
      <c r="M22" s="192" t="s">
        <v>133</v>
      </c>
      <c r="N22" s="98">
        <f t="shared" si="2"/>
        <v>74</v>
      </c>
      <c r="O22" s="22"/>
    </row>
    <row r="23" spans="2:15" ht="15.75" customHeight="1">
      <c r="B23" s="23">
        <f t="shared" si="0"/>
        <v>11</v>
      </c>
      <c r="C23" s="24">
        <v>4</v>
      </c>
      <c r="D23" s="25" t="s">
        <v>121</v>
      </c>
      <c r="E23" s="26" t="s">
        <v>115</v>
      </c>
      <c r="F23" s="126" t="s">
        <v>64</v>
      </c>
      <c r="G23" s="23">
        <v>50</v>
      </c>
      <c r="H23" s="36">
        <v>49</v>
      </c>
      <c r="I23" s="116">
        <v>58</v>
      </c>
      <c r="J23" s="23"/>
      <c r="K23" s="116"/>
      <c r="L23" s="105">
        <f t="shared" si="1"/>
        <v>157</v>
      </c>
      <c r="M23" s="192" t="s">
        <v>134</v>
      </c>
      <c r="N23" s="98">
        <f t="shared" si="2"/>
        <v>54</v>
      </c>
      <c r="O23" s="22"/>
    </row>
    <row r="24" spans="2:15" ht="15.75" customHeight="1">
      <c r="B24" s="23">
        <f t="shared" si="0"/>
        <v>12</v>
      </c>
      <c r="C24" s="24">
        <v>8</v>
      </c>
      <c r="D24" s="25" t="s">
        <v>139</v>
      </c>
      <c r="E24" s="26" t="s">
        <v>83</v>
      </c>
      <c r="F24" s="126" t="s">
        <v>64</v>
      </c>
      <c r="G24" s="110">
        <v>0</v>
      </c>
      <c r="H24" s="28">
        <v>74</v>
      </c>
      <c r="I24" s="111">
        <v>81</v>
      </c>
      <c r="J24" s="110"/>
      <c r="K24" s="111"/>
      <c r="L24" s="105">
        <f t="shared" si="1"/>
        <v>155</v>
      </c>
      <c r="M24" s="192" t="s">
        <v>135</v>
      </c>
      <c r="N24" s="98">
        <f t="shared" si="2"/>
        <v>53</v>
      </c>
      <c r="O24" s="22"/>
    </row>
    <row r="25" spans="2:15" ht="15.75" customHeight="1">
      <c r="B25" s="23">
        <f t="shared" si="0"/>
        <v>13</v>
      </c>
      <c r="C25" s="24">
        <v>41</v>
      </c>
      <c r="D25" s="25" t="s">
        <v>123</v>
      </c>
      <c r="E25" s="26" t="s">
        <v>117</v>
      </c>
      <c r="F25" s="126" t="s">
        <v>64</v>
      </c>
      <c r="G25" s="23">
        <v>56</v>
      </c>
      <c r="H25" s="36">
        <v>85</v>
      </c>
      <c r="I25" s="116">
        <v>0</v>
      </c>
      <c r="J25" s="23"/>
      <c r="K25" s="116"/>
      <c r="L25" s="105">
        <f t="shared" si="1"/>
        <v>141</v>
      </c>
      <c r="M25" s="192" t="s">
        <v>136</v>
      </c>
      <c r="N25" s="98">
        <f t="shared" si="2"/>
        <v>48</v>
      </c>
      <c r="O25" s="22"/>
    </row>
    <row r="26" spans="2:15" ht="15.75" customHeight="1" thickBot="1">
      <c r="B26" s="38">
        <f t="shared" si="0"/>
        <v>14</v>
      </c>
      <c r="C26" s="39">
        <v>10</v>
      </c>
      <c r="D26" s="40" t="s">
        <v>81</v>
      </c>
      <c r="E26" s="80" t="s">
        <v>82</v>
      </c>
      <c r="F26" s="127" t="s">
        <v>68</v>
      </c>
      <c r="G26" s="120">
        <v>0</v>
      </c>
      <c r="H26" s="42" t="s">
        <v>120</v>
      </c>
      <c r="I26" s="130" t="s">
        <v>120</v>
      </c>
      <c r="J26" s="120"/>
      <c r="K26" s="130"/>
      <c r="L26" s="184">
        <v>0</v>
      </c>
      <c r="M26" s="193" t="s">
        <v>137</v>
      </c>
      <c r="N26" s="174">
        <v>0</v>
      </c>
      <c r="O26" s="22"/>
    </row>
    <row r="27" ht="12.75">
      <c r="O27" s="22"/>
    </row>
    <row r="28" ht="12.75">
      <c r="O28" s="22"/>
    </row>
    <row r="29" spans="2:15" ht="15.75">
      <c r="B29" s="77" t="s">
        <v>99</v>
      </c>
      <c r="C29" s="77"/>
      <c r="D29" s="77"/>
      <c r="E29" s="77"/>
      <c r="F29" s="77"/>
      <c r="H29" s="77"/>
      <c r="I29" s="45"/>
      <c r="K29" s="46" t="s">
        <v>10</v>
      </c>
      <c r="L29" s="22"/>
      <c r="M29"/>
      <c r="N29"/>
      <c r="O29" s="22"/>
    </row>
    <row r="30" spans="2:15" ht="15.75">
      <c r="B30" s="47"/>
      <c r="C30" s="48"/>
      <c r="D30" s="44"/>
      <c r="E30" s="44"/>
      <c r="F30" s="49"/>
      <c r="I30" s="46"/>
      <c r="L30" s="22"/>
      <c r="M30"/>
      <c r="N30"/>
      <c r="O30" s="22"/>
    </row>
    <row r="31" spans="2:15" ht="15.75">
      <c r="B31" s="66" t="s">
        <v>118</v>
      </c>
      <c r="C31" s="66"/>
      <c r="D31" s="66"/>
      <c r="E31" s="66"/>
      <c r="F31" s="66"/>
      <c r="H31" s="44" t="s">
        <v>96</v>
      </c>
      <c r="J31" s="50"/>
      <c r="K31" s="50"/>
      <c r="L31" s="22"/>
      <c r="M31"/>
      <c r="N31"/>
      <c r="O31" s="22"/>
    </row>
    <row r="32" spans="2:15" ht="15.75">
      <c r="B32" s="51"/>
      <c r="C32" s="52"/>
      <c r="D32" s="53"/>
      <c r="E32" s="53"/>
      <c r="F32" s="54"/>
      <c r="I32" s="46"/>
      <c r="L32" s="22"/>
      <c r="M32"/>
      <c r="N32"/>
      <c r="O32" s="22"/>
    </row>
    <row r="33" spans="2:15" ht="15.75">
      <c r="B33" s="66" t="s">
        <v>102</v>
      </c>
      <c r="C33" s="66"/>
      <c r="D33" s="66"/>
      <c r="E33" s="66"/>
      <c r="F33" s="66"/>
      <c r="H33" s="44" t="s">
        <v>97</v>
      </c>
      <c r="I33" s="44"/>
      <c r="J33" s="44"/>
      <c r="K33" s="44"/>
      <c r="L33" s="44"/>
      <c r="M33" s="44"/>
      <c r="O33" s="22"/>
    </row>
    <row r="34" spans="3:15" ht="15.75">
      <c r="C34" s="55"/>
      <c r="D34" s="56"/>
      <c r="E34" s="46"/>
      <c r="F34" s="46"/>
      <c r="G34" s="57"/>
      <c r="H34" s="49"/>
      <c r="I34" s="46"/>
      <c r="L34" s="22"/>
      <c r="M34"/>
      <c r="N34" s="58"/>
      <c r="O34" s="22"/>
    </row>
    <row r="35" spans="3:15" ht="15.75">
      <c r="C35" s="49"/>
      <c r="D35" s="46"/>
      <c r="E35" s="59"/>
      <c r="F35" s="59"/>
      <c r="G35" s="56"/>
      <c r="H35" s="77" t="s">
        <v>98</v>
      </c>
      <c r="I35" s="77"/>
      <c r="J35" s="77"/>
      <c r="K35" s="77"/>
      <c r="L35" s="77"/>
      <c r="M35" s="77"/>
      <c r="O35" s="22"/>
    </row>
    <row r="36" ht="12.75">
      <c r="O36" s="22"/>
    </row>
    <row r="45" ht="12.75">
      <c r="O45" s="50"/>
    </row>
    <row r="65" ht="20.25" customHeight="1">
      <c r="O65" s="22"/>
    </row>
    <row r="66" ht="20.25" customHeight="1">
      <c r="O66" s="22"/>
    </row>
    <row r="67" ht="20.25" customHeight="1">
      <c r="O67" s="22"/>
    </row>
    <row r="68" ht="20.25" customHeight="1">
      <c r="O68" s="22"/>
    </row>
    <row r="69" ht="20.25" customHeight="1"/>
    <row r="70" ht="20.25" customHeight="1">
      <c r="O70" s="22"/>
    </row>
    <row r="71" ht="20.25" customHeight="1">
      <c r="O71" s="22"/>
    </row>
  </sheetData>
  <sheetProtection/>
  <mergeCells count="22">
    <mergeCell ref="D1:I1"/>
    <mergeCell ref="J1:L1"/>
    <mergeCell ref="D2:I2"/>
    <mergeCell ref="J2:L2"/>
    <mergeCell ref="D3:I3"/>
    <mergeCell ref="D7:I7"/>
    <mergeCell ref="N11:N12"/>
    <mergeCell ref="J11:K11"/>
    <mergeCell ref="L11:L12"/>
    <mergeCell ref="G11:I11"/>
    <mergeCell ref="B9:M9"/>
    <mergeCell ref="D4:I4"/>
    <mergeCell ref="J4:L4"/>
    <mergeCell ref="E11:E12"/>
    <mergeCell ref="M11:M12"/>
    <mergeCell ref="B11:B12"/>
    <mergeCell ref="C11:C12"/>
    <mergeCell ref="J5:M5"/>
    <mergeCell ref="D6:I6"/>
    <mergeCell ref="D11:D12"/>
    <mergeCell ref="F11:F12"/>
    <mergeCell ref="J6:M6"/>
  </mergeCells>
  <printOptions horizontalCentered="1"/>
  <pageMargins left="0.2362204724409449" right="0.1968503937007874" top="0.8267716535433072" bottom="0.1968503937007874" header="0" footer="0"/>
  <pageSetup fitToHeight="0" fitToWidth="1" horizontalDpi="240" verticalDpi="240" orientation="portrait" paperSize="9" scale="95" r:id="rId1"/>
  <ignoredErrors>
    <ignoredError sqref="M19:M26 E13:E2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5"/>
  <sheetViews>
    <sheetView zoomScaleSheetLayoutView="100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60" customWidth="1"/>
    <col min="4" max="4" width="28.57421875" style="0" customWidth="1"/>
    <col min="5" max="5" width="9.28125" style="0" customWidth="1"/>
    <col min="6" max="6" width="10.140625" style="0" customWidth="1"/>
    <col min="7" max="7" width="17.57421875" style="0" customWidth="1"/>
    <col min="8" max="8" width="8.140625" style="0" customWidth="1"/>
    <col min="9" max="10" width="5.7109375" style="0" customWidth="1"/>
    <col min="11" max="11" width="8.421875" style="0" customWidth="1"/>
    <col min="12" max="12" width="7.421875" style="0" customWidth="1"/>
    <col min="13" max="14" width="7.421875" style="22" customWidth="1"/>
    <col min="15" max="15" width="7.140625" style="0" customWidth="1"/>
  </cols>
  <sheetData>
    <row r="1" spans="2:17" s="1" customFormat="1" ht="12.75" customHeight="1">
      <c r="B1" s="92"/>
      <c r="C1" s="92"/>
      <c r="D1" s="221" t="s">
        <v>0</v>
      </c>
      <c r="E1" s="221"/>
      <c r="F1" s="221"/>
      <c r="G1" s="221"/>
      <c r="H1" s="221"/>
      <c r="I1" s="221"/>
      <c r="J1" s="221"/>
      <c r="K1" s="255" t="s">
        <v>105</v>
      </c>
      <c r="L1" s="255"/>
      <c r="O1" s="3"/>
      <c r="P1" s="4"/>
      <c r="Q1"/>
    </row>
    <row r="2" spans="2:16" s="1" customFormat="1" ht="12.75" customHeight="1">
      <c r="B2" s="81"/>
      <c r="C2" s="81"/>
      <c r="D2" s="222" t="s">
        <v>1</v>
      </c>
      <c r="E2" s="222"/>
      <c r="F2" s="222"/>
      <c r="G2" s="222"/>
      <c r="H2" s="222"/>
      <c r="I2" s="222"/>
      <c r="J2" s="222"/>
      <c r="K2" s="255" t="s">
        <v>154</v>
      </c>
      <c r="L2" s="255"/>
      <c r="O2" s="6"/>
      <c r="P2" s="7"/>
    </row>
    <row r="3" spans="2:16" s="1" customFormat="1" ht="20.25" customHeight="1">
      <c r="B3" s="82"/>
      <c r="C3" s="82"/>
      <c r="D3" s="233" t="s">
        <v>70</v>
      </c>
      <c r="E3" s="233"/>
      <c r="F3" s="233"/>
      <c r="G3" s="233"/>
      <c r="H3" s="233"/>
      <c r="I3" s="233"/>
      <c r="J3" s="233"/>
      <c r="O3" s="8"/>
      <c r="P3" s="4"/>
    </row>
    <row r="4" spans="2:16" s="1" customFormat="1" ht="12.75" customHeight="1">
      <c r="B4" s="66"/>
      <c r="C4" s="66"/>
      <c r="D4" s="237" t="s">
        <v>11</v>
      </c>
      <c r="E4" s="237"/>
      <c r="F4" s="237"/>
      <c r="G4" s="237"/>
      <c r="H4" s="237"/>
      <c r="I4" s="237"/>
      <c r="J4" s="237"/>
      <c r="K4" s="256" t="s">
        <v>32</v>
      </c>
      <c r="L4" s="256"/>
      <c r="M4" s="256"/>
      <c r="O4" s="9"/>
      <c r="P4" s="4"/>
    </row>
    <row r="5" spans="2:16" s="1" customFormat="1" ht="12.75" customHeight="1">
      <c r="B5" s="65"/>
      <c r="C5" s="65"/>
      <c r="D5" s="65"/>
      <c r="E5" s="65"/>
      <c r="F5" s="65"/>
      <c r="G5" s="65"/>
      <c r="H5" s="65"/>
      <c r="I5" s="65"/>
      <c r="K5" s="255" t="s">
        <v>160</v>
      </c>
      <c r="L5" s="255"/>
      <c r="M5" s="255"/>
      <c r="N5" s="66"/>
      <c r="O5" s="9"/>
      <c r="P5" s="4"/>
    </row>
    <row r="6" spans="2:16" s="1" customFormat="1" ht="12.75" customHeight="1">
      <c r="B6" s="104"/>
      <c r="C6" s="104"/>
      <c r="D6" s="250" t="s">
        <v>31</v>
      </c>
      <c r="E6" s="250"/>
      <c r="F6" s="250"/>
      <c r="G6" s="250"/>
      <c r="H6" s="250"/>
      <c r="I6" s="250"/>
      <c r="J6" s="250"/>
      <c r="K6" s="255" t="s">
        <v>161</v>
      </c>
      <c r="L6" s="255"/>
      <c r="M6" s="255"/>
      <c r="N6" s="66"/>
      <c r="O6" s="9"/>
      <c r="P6" s="4"/>
    </row>
    <row r="7" spans="2:16" s="1" customFormat="1" ht="20.25" customHeight="1">
      <c r="B7" s="83"/>
      <c r="C7" s="83"/>
      <c r="D7" s="251" t="s">
        <v>2</v>
      </c>
      <c r="E7" s="251"/>
      <c r="F7" s="251"/>
      <c r="G7" s="251"/>
      <c r="H7" s="251"/>
      <c r="I7" s="251"/>
      <c r="J7" s="251"/>
      <c r="K7" s="83"/>
      <c r="N7" s="83"/>
      <c r="O7" s="8"/>
      <c r="P7" s="4"/>
    </row>
    <row r="8" spans="15:22" s="1" customFormat="1" ht="12.75" customHeight="1">
      <c r="O8" s="8"/>
      <c r="P8" s="4"/>
      <c r="U8" s="82"/>
      <c r="V8" s="82"/>
    </row>
    <row r="9" spans="2:21" s="1" customFormat="1" ht="20.25" customHeight="1">
      <c r="B9" s="252" t="s">
        <v>42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83"/>
      <c r="O9" s="8"/>
      <c r="P9" s="4"/>
      <c r="U9" s="83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223" t="s">
        <v>12</v>
      </c>
      <c r="C11" s="225" t="s">
        <v>13</v>
      </c>
      <c r="D11" s="227" t="s">
        <v>5</v>
      </c>
      <c r="E11" s="229" t="s">
        <v>72</v>
      </c>
      <c r="F11" s="231" t="s">
        <v>30</v>
      </c>
      <c r="G11" s="231" t="s">
        <v>44</v>
      </c>
      <c r="H11" s="277" t="s">
        <v>43</v>
      </c>
      <c r="I11" s="218" t="s">
        <v>6</v>
      </c>
      <c r="J11" s="279"/>
      <c r="K11" s="271" t="s">
        <v>138</v>
      </c>
      <c r="L11" s="275" t="s">
        <v>8</v>
      </c>
      <c r="M11" s="266" t="s">
        <v>9</v>
      </c>
      <c r="N11" s="253" t="s">
        <v>129</v>
      </c>
    </row>
    <row r="12" spans="2:14" ht="18" customHeight="1" thickBot="1">
      <c r="B12" s="224"/>
      <c r="C12" s="226"/>
      <c r="D12" s="228"/>
      <c r="E12" s="230"/>
      <c r="F12" s="232"/>
      <c r="G12" s="232"/>
      <c r="H12" s="278"/>
      <c r="I12" s="15">
        <v>1</v>
      </c>
      <c r="J12" s="15">
        <v>2</v>
      </c>
      <c r="K12" s="272"/>
      <c r="L12" s="276"/>
      <c r="M12" s="267"/>
      <c r="N12" s="254"/>
    </row>
    <row r="13" spans="2:14" ht="15.75" customHeight="1">
      <c r="B13" s="16">
        <f aca="true" t="shared" si="0" ref="B13:B18">B12+1</f>
        <v>1</v>
      </c>
      <c r="C13" s="135">
        <v>7</v>
      </c>
      <c r="D13" s="121" t="s">
        <v>63</v>
      </c>
      <c r="E13" s="18" t="s">
        <v>65</v>
      </c>
      <c r="F13" s="19" t="s">
        <v>64</v>
      </c>
      <c r="G13" s="119" t="s">
        <v>150</v>
      </c>
      <c r="H13" s="20">
        <v>613</v>
      </c>
      <c r="I13" s="20">
        <v>75</v>
      </c>
      <c r="J13" s="20" t="s">
        <v>120</v>
      </c>
      <c r="K13" s="186">
        <f aca="true" t="shared" si="1" ref="K13:K18">MAX(I13,J13)</f>
        <v>75</v>
      </c>
      <c r="L13" s="97">
        <f aca="true" t="shared" si="2" ref="L13:L18">IF(K13&gt;0,SUM(H13,K13),0)</f>
        <v>688</v>
      </c>
      <c r="M13" s="21">
        <f aca="true" t="shared" si="3" ref="M13:M18">M12+1</f>
        <v>1</v>
      </c>
      <c r="N13" s="97">
        <f aca="true" t="shared" si="4" ref="N13:N18">INT(((L13/$L$13)+((LOG(6)-LOG(M13))/10))*100)</f>
        <v>107</v>
      </c>
    </row>
    <row r="14" spans="2:14" ht="15.75" customHeight="1">
      <c r="B14" s="23">
        <f t="shared" si="0"/>
        <v>2</v>
      </c>
      <c r="C14" s="33">
        <v>15</v>
      </c>
      <c r="D14" s="25" t="s">
        <v>142</v>
      </c>
      <c r="E14" s="26" t="s">
        <v>84</v>
      </c>
      <c r="F14" s="27" t="s">
        <v>68</v>
      </c>
      <c r="G14" s="27" t="s">
        <v>151</v>
      </c>
      <c r="H14" s="28">
        <v>530</v>
      </c>
      <c r="I14" s="28">
        <v>130</v>
      </c>
      <c r="J14" s="28" t="s">
        <v>120</v>
      </c>
      <c r="K14" s="187">
        <f t="shared" si="1"/>
        <v>130</v>
      </c>
      <c r="L14" s="98">
        <f t="shared" si="2"/>
        <v>660</v>
      </c>
      <c r="M14" s="29">
        <f t="shared" si="3"/>
        <v>2</v>
      </c>
      <c r="N14" s="98">
        <f t="shared" si="4"/>
        <v>100</v>
      </c>
    </row>
    <row r="15" spans="2:14" ht="15.75" customHeight="1">
      <c r="B15" s="23">
        <f t="shared" si="0"/>
        <v>3</v>
      </c>
      <c r="C15" s="24">
        <v>2</v>
      </c>
      <c r="D15" s="37" t="s">
        <v>140</v>
      </c>
      <c r="E15" s="26" t="s">
        <v>113</v>
      </c>
      <c r="F15" s="27" t="s">
        <v>64</v>
      </c>
      <c r="G15" s="27" t="s">
        <v>147</v>
      </c>
      <c r="H15" s="34">
        <v>447</v>
      </c>
      <c r="I15" s="34">
        <v>95</v>
      </c>
      <c r="J15" s="34" t="s">
        <v>120</v>
      </c>
      <c r="K15" s="187">
        <f t="shared" si="1"/>
        <v>95</v>
      </c>
      <c r="L15" s="98">
        <f t="shared" si="2"/>
        <v>542</v>
      </c>
      <c r="M15" s="29">
        <f t="shared" si="3"/>
        <v>3</v>
      </c>
      <c r="N15" s="98">
        <f t="shared" si="4"/>
        <v>81</v>
      </c>
    </row>
    <row r="16" spans="2:14" ht="15.75" customHeight="1">
      <c r="B16" s="23">
        <f t="shared" si="0"/>
        <v>4</v>
      </c>
      <c r="C16" s="24">
        <v>9</v>
      </c>
      <c r="D16" s="25" t="s">
        <v>141</v>
      </c>
      <c r="E16" s="26" t="s">
        <v>114</v>
      </c>
      <c r="F16" s="27" t="s">
        <v>64</v>
      </c>
      <c r="G16" s="32" t="s">
        <v>147</v>
      </c>
      <c r="H16" s="28">
        <v>443</v>
      </c>
      <c r="I16" s="28">
        <v>95</v>
      </c>
      <c r="J16" s="28" t="s">
        <v>120</v>
      </c>
      <c r="K16" s="187">
        <f t="shared" si="1"/>
        <v>95</v>
      </c>
      <c r="L16" s="98">
        <f t="shared" si="2"/>
        <v>538</v>
      </c>
      <c r="M16" s="29">
        <f t="shared" si="3"/>
        <v>4</v>
      </c>
      <c r="N16" s="98">
        <f t="shared" si="4"/>
        <v>79</v>
      </c>
    </row>
    <row r="17" spans="2:14" ht="15.75" customHeight="1">
      <c r="B17" s="23">
        <f t="shared" si="0"/>
        <v>5</v>
      </c>
      <c r="C17" s="24">
        <v>8</v>
      </c>
      <c r="D17" s="25" t="s">
        <v>139</v>
      </c>
      <c r="E17" s="26" t="s">
        <v>83</v>
      </c>
      <c r="F17" s="27" t="s">
        <v>64</v>
      </c>
      <c r="G17" s="27" t="s">
        <v>149</v>
      </c>
      <c r="H17" s="28">
        <v>471</v>
      </c>
      <c r="I17" s="28">
        <v>55</v>
      </c>
      <c r="J17" s="28" t="s">
        <v>120</v>
      </c>
      <c r="K17" s="187">
        <f t="shared" si="1"/>
        <v>55</v>
      </c>
      <c r="L17" s="98">
        <f t="shared" si="2"/>
        <v>526</v>
      </c>
      <c r="M17" s="29">
        <f t="shared" si="3"/>
        <v>5</v>
      </c>
      <c r="N17" s="98">
        <f t="shared" si="4"/>
        <v>77</v>
      </c>
    </row>
    <row r="18" spans="2:14" ht="15.75" customHeight="1" thickBot="1">
      <c r="B18" s="38">
        <f t="shared" si="0"/>
        <v>6</v>
      </c>
      <c r="C18" s="39">
        <v>1</v>
      </c>
      <c r="D18" s="40" t="s">
        <v>66</v>
      </c>
      <c r="E18" s="61" t="s">
        <v>67</v>
      </c>
      <c r="F18" s="41" t="s">
        <v>64</v>
      </c>
      <c r="G18" s="167" t="s">
        <v>148</v>
      </c>
      <c r="H18" s="42">
        <v>415</v>
      </c>
      <c r="I18" s="42">
        <v>20</v>
      </c>
      <c r="J18" s="42" t="s">
        <v>120</v>
      </c>
      <c r="K18" s="204">
        <f t="shared" si="1"/>
        <v>20</v>
      </c>
      <c r="L18" s="174">
        <f t="shared" si="2"/>
        <v>435</v>
      </c>
      <c r="M18" s="43">
        <f t="shared" si="3"/>
        <v>6</v>
      </c>
      <c r="N18" s="174">
        <f t="shared" si="4"/>
        <v>63</v>
      </c>
    </row>
    <row r="19" spans="11:13" ht="15" customHeight="1">
      <c r="K19" s="103"/>
      <c r="L19" s="103"/>
      <c r="M19" s="103"/>
    </row>
    <row r="20" spans="11:13" ht="15" customHeight="1">
      <c r="K20" s="101"/>
      <c r="L20" s="101"/>
      <c r="M20" s="101"/>
    </row>
    <row r="21" spans="2:14" ht="20.25" customHeight="1">
      <c r="B21" s="66" t="s">
        <v>106</v>
      </c>
      <c r="C21" s="66"/>
      <c r="D21" s="66"/>
      <c r="E21" s="66"/>
      <c r="F21" s="66"/>
      <c r="H21" s="66"/>
      <c r="I21" s="77"/>
      <c r="J21" s="46" t="s">
        <v>10</v>
      </c>
      <c r="K21" s="101"/>
      <c r="L21" s="101"/>
      <c r="M21" s="101"/>
      <c r="N21"/>
    </row>
    <row r="22" spans="2:14" ht="20.25" customHeight="1">
      <c r="B22" s="60"/>
      <c r="C22"/>
      <c r="J22" s="46"/>
      <c r="N22"/>
    </row>
    <row r="23" spans="2:14" ht="20.25" customHeight="1">
      <c r="B23" s="60"/>
      <c r="C23" s="77" t="s">
        <v>107</v>
      </c>
      <c r="D23" s="77"/>
      <c r="E23" s="77"/>
      <c r="F23" s="77"/>
      <c r="H23" s="44" t="s">
        <v>96</v>
      </c>
      <c r="J23" s="50"/>
      <c r="K23" s="50"/>
      <c r="L23" s="22"/>
      <c r="M23"/>
      <c r="N23"/>
    </row>
    <row r="24" spans="2:14" ht="20.25" customHeight="1">
      <c r="B24" s="60"/>
      <c r="C24"/>
      <c r="I24" s="46"/>
      <c r="L24" s="22"/>
      <c r="M24"/>
      <c r="N24"/>
    </row>
    <row r="25" spans="2:15" ht="20.25" customHeight="1">
      <c r="B25" s="60"/>
      <c r="C25" s="77" t="s">
        <v>108</v>
      </c>
      <c r="D25" s="77"/>
      <c r="E25" s="77"/>
      <c r="F25" s="77"/>
      <c r="H25" s="44" t="s">
        <v>97</v>
      </c>
      <c r="I25" s="44"/>
      <c r="J25" s="44"/>
      <c r="K25" s="44"/>
      <c r="L25" s="44"/>
      <c r="M25" s="44"/>
      <c r="N25" s="44"/>
      <c r="O25" s="22"/>
    </row>
    <row r="26" spans="2:15" ht="20.25" customHeight="1">
      <c r="B26" s="55"/>
      <c r="C26" s="56"/>
      <c r="D26" s="46"/>
      <c r="E26" s="46"/>
      <c r="F26" s="57"/>
      <c r="H26" s="49"/>
      <c r="I26" s="46"/>
      <c r="L26" s="22"/>
      <c r="M26"/>
      <c r="N26"/>
      <c r="O26" s="58"/>
    </row>
    <row r="27" spans="2:15" ht="20.25" customHeight="1">
      <c r="B27" s="77" t="s">
        <v>100</v>
      </c>
      <c r="C27" s="77"/>
      <c r="D27" s="77"/>
      <c r="E27" s="77"/>
      <c r="F27" s="77"/>
      <c r="H27" s="77" t="s">
        <v>98</v>
      </c>
      <c r="I27" s="77"/>
      <c r="J27" s="77"/>
      <c r="K27" s="77"/>
      <c r="L27" s="77"/>
      <c r="M27" s="77"/>
      <c r="N27" s="77"/>
      <c r="O27" s="22"/>
    </row>
    <row r="28" spans="2:13" ht="15.75">
      <c r="B28" s="47"/>
      <c r="C28" s="48"/>
      <c r="D28" s="44"/>
      <c r="E28" s="44"/>
      <c r="F28" s="49"/>
      <c r="K28" s="101"/>
      <c r="L28" s="101"/>
      <c r="M28" s="101"/>
    </row>
    <row r="29" spans="2:13" ht="15.75">
      <c r="B29" s="66" t="s">
        <v>127</v>
      </c>
      <c r="C29" s="66"/>
      <c r="D29" s="66"/>
      <c r="E29" s="66"/>
      <c r="F29" s="66"/>
      <c r="H29" s="66"/>
      <c r="K29" s="101"/>
      <c r="L29" s="101"/>
      <c r="M29" s="101"/>
    </row>
    <row r="30" spans="2:13" ht="15.75">
      <c r="B30" s="51"/>
      <c r="C30" s="52"/>
      <c r="D30" s="53"/>
      <c r="E30" s="53"/>
      <c r="F30" s="54"/>
      <c r="K30" s="101"/>
      <c r="L30" s="101"/>
      <c r="M30" s="101"/>
    </row>
    <row r="31" spans="2:13" ht="15.75">
      <c r="B31" s="66" t="s">
        <v>103</v>
      </c>
      <c r="C31" s="66"/>
      <c r="D31" s="66"/>
      <c r="E31" s="66"/>
      <c r="F31" s="66"/>
      <c r="H31" s="66"/>
      <c r="K31" s="101"/>
      <c r="L31" s="101"/>
      <c r="M31" s="101"/>
    </row>
    <row r="32" spans="11:13" ht="15" customHeight="1">
      <c r="K32" s="101"/>
      <c r="L32" s="101"/>
      <c r="M32" s="101"/>
    </row>
    <row r="33" spans="11:13" ht="15" customHeight="1">
      <c r="K33" s="101"/>
      <c r="L33" s="101"/>
      <c r="M33" s="101"/>
    </row>
    <row r="34" spans="11:13" ht="15" customHeight="1">
      <c r="K34" s="101"/>
      <c r="L34" s="101"/>
      <c r="M34" s="101"/>
    </row>
    <row r="35" spans="11:13" ht="15" customHeight="1">
      <c r="K35" s="101"/>
      <c r="L35" s="101"/>
      <c r="M35" s="101"/>
    </row>
    <row r="36" spans="11:13" ht="15" customHeight="1">
      <c r="K36" s="101"/>
      <c r="L36" s="101"/>
      <c r="M36" s="101"/>
    </row>
    <row r="37" spans="11:13" ht="15" customHeight="1">
      <c r="K37" s="101"/>
      <c r="L37" s="101"/>
      <c r="M37" s="101"/>
    </row>
    <row r="38" spans="11:13" ht="15" customHeight="1">
      <c r="K38" s="101"/>
      <c r="L38" s="101"/>
      <c r="M38" s="101"/>
    </row>
    <row r="39" spans="11:13" ht="15" customHeight="1">
      <c r="K39" s="101"/>
      <c r="L39" s="101"/>
      <c r="M39" s="101"/>
    </row>
    <row r="40" spans="11:13" ht="15" customHeight="1">
      <c r="K40" s="101"/>
      <c r="L40" s="101"/>
      <c r="M40" s="101"/>
    </row>
    <row r="41" spans="11:13" ht="15" customHeight="1">
      <c r="K41" s="101"/>
      <c r="L41" s="101"/>
      <c r="M41" s="101"/>
    </row>
    <row r="42" spans="11:13" ht="15" customHeight="1">
      <c r="K42" s="101"/>
      <c r="L42" s="101"/>
      <c r="M42" s="101"/>
    </row>
    <row r="43" spans="11:13" ht="15" customHeight="1">
      <c r="K43" s="101"/>
      <c r="L43" s="101"/>
      <c r="M43" s="101"/>
    </row>
    <row r="44" spans="11:13" ht="15" customHeight="1">
      <c r="K44" s="101"/>
      <c r="L44" s="101"/>
      <c r="M44" s="101"/>
    </row>
    <row r="45" spans="11:13" ht="15" customHeight="1">
      <c r="K45" s="101"/>
      <c r="L45" s="101"/>
      <c r="M45" s="101"/>
    </row>
    <row r="46" spans="11:13" ht="15" customHeight="1">
      <c r="K46" s="101"/>
      <c r="L46" s="101"/>
      <c r="M46" s="101"/>
    </row>
    <row r="47" spans="11:13" ht="15" customHeight="1">
      <c r="K47" s="101"/>
      <c r="L47" s="101"/>
      <c r="M47" s="101"/>
    </row>
    <row r="48" spans="11:13" ht="12.75">
      <c r="K48" s="101"/>
      <c r="L48" s="101"/>
      <c r="M48" s="101"/>
    </row>
    <row r="49" ht="12.75">
      <c r="L49" s="22"/>
    </row>
    <row r="50" ht="12.75">
      <c r="L50" s="22"/>
    </row>
    <row r="51" ht="12.75">
      <c r="L51" s="22"/>
    </row>
    <row r="52" ht="12.75">
      <c r="L52" s="22"/>
    </row>
    <row r="53" ht="15.75">
      <c r="L53" s="44"/>
    </row>
    <row r="54" ht="12.75">
      <c r="L54" s="22"/>
    </row>
    <row r="55" ht="12.75">
      <c r="L55" s="22"/>
    </row>
  </sheetData>
  <sheetProtection/>
  <mergeCells count="24">
    <mergeCell ref="N11:N12"/>
    <mergeCell ref="I11:J11"/>
    <mergeCell ref="K11:K12"/>
    <mergeCell ref="G11:G12"/>
    <mergeCell ref="K5:M5"/>
    <mergeCell ref="K6:M6"/>
    <mergeCell ref="D1:J1"/>
    <mergeCell ref="D2:J2"/>
    <mergeCell ref="D3:J3"/>
    <mergeCell ref="D4:J4"/>
    <mergeCell ref="D6:J6"/>
    <mergeCell ref="K1:L1"/>
    <mergeCell ref="K2:L2"/>
    <mergeCell ref="K4:M4"/>
    <mergeCell ref="B11:B12"/>
    <mergeCell ref="L11:L12"/>
    <mergeCell ref="B9:M9"/>
    <mergeCell ref="D7:J7"/>
    <mergeCell ref="M11:M12"/>
    <mergeCell ref="C11:C12"/>
    <mergeCell ref="D11:D12"/>
    <mergeCell ref="E11:E12"/>
    <mergeCell ref="F11:F12"/>
    <mergeCell ref="H11:H12"/>
  </mergeCells>
  <printOptions horizontalCentered="1"/>
  <pageMargins left="0.2362204724409449" right="0.1968503937007874" top="0.53" bottom="0.3937007874015748" header="0" footer="0"/>
  <pageSetup fitToHeight="1" fitToWidth="1" horizontalDpi="240" verticalDpi="240" orientation="portrait" paperSize="9" scale="89" r:id="rId1"/>
  <ignoredErrors>
    <ignoredError sqref="E13:E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9"/>
  <sheetViews>
    <sheetView zoomScaleSheetLayoutView="100" workbookViewId="0" topLeftCell="A10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60" customWidth="1"/>
    <col min="4" max="4" width="28.57421875" style="0" customWidth="1"/>
    <col min="5" max="5" width="9.28125" style="0" customWidth="1"/>
    <col min="6" max="6" width="10.140625" style="0" customWidth="1"/>
    <col min="7" max="9" width="5.7109375" style="0" customWidth="1"/>
    <col min="10" max="10" width="9.8515625" style="0" customWidth="1"/>
    <col min="11" max="12" width="7.421875" style="0" customWidth="1"/>
    <col min="13" max="14" width="7.421875" style="22" customWidth="1"/>
    <col min="15" max="15" width="7.140625" style="0" customWidth="1"/>
  </cols>
  <sheetData>
    <row r="1" spans="2:17" s="1" customFormat="1" ht="12.75" customHeight="1">
      <c r="B1" s="92"/>
      <c r="C1" s="92"/>
      <c r="D1" s="221" t="s">
        <v>0</v>
      </c>
      <c r="E1" s="221"/>
      <c r="F1" s="221"/>
      <c r="G1" s="221"/>
      <c r="H1" s="221"/>
      <c r="I1" s="221"/>
      <c r="J1" s="221"/>
      <c r="K1" s="255" t="s">
        <v>104</v>
      </c>
      <c r="L1" s="255"/>
      <c r="M1" s="66"/>
      <c r="O1" s="3"/>
      <c r="P1" s="4"/>
      <c r="Q1"/>
    </row>
    <row r="2" spans="2:16" s="1" customFormat="1" ht="12.75" customHeight="1">
      <c r="B2" s="81"/>
      <c r="C2" s="92"/>
      <c r="D2" s="221" t="s">
        <v>1</v>
      </c>
      <c r="E2" s="221"/>
      <c r="F2" s="221"/>
      <c r="G2" s="221"/>
      <c r="H2" s="221"/>
      <c r="I2" s="221"/>
      <c r="J2" s="221"/>
      <c r="K2" s="255" t="s">
        <v>154</v>
      </c>
      <c r="L2" s="255"/>
      <c r="O2" s="6"/>
      <c r="P2" s="7"/>
    </row>
    <row r="3" spans="2:16" s="1" customFormat="1" ht="20.25" customHeight="1">
      <c r="B3" s="82"/>
      <c r="C3" s="92"/>
      <c r="D3" s="287" t="s">
        <v>70</v>
      </c>
      <c r="E3" s="287"/>
      <c r="F3" s="287"/>
      <c r="G3" s="287"/>
      <c r="H3" s="287"/>
      <c r="I3" s="287"/>
      <c r="J3" s="287"/>
      <c r="O3" s="8"/>
      <c r="P3" s="4"/>
    </row>
    <row r="4" spans="2:16" s="1" customFormat="1" ht="14.25" customHeight="1">
      <c r="B4" s="66"/>
      <c r="C4" s="92"/>
      <c r="D4" s="212" t="s">
        <v>11</v>
      </c>
      <c r="E4" s="212"/>
      <c r="F4" s="212"/>
      <c r="G4" s="212"/>
      <c r="H4" s="212"/>
      <c r="I4" s="212"/>
      <c r="J4" s="212"/>
      <c r="K4" s="256" t="s">
        <v>32</v>
      </c>
      <c r="L4" s="256"/>
      <c r="O4" s="9"/>
      <c r="P4" s="4"/>
    </row>
    <row r="5" spans="2:16" s="1" customFormat="1" ht="12.75" customHeight="1">
      <c r="B5" s="65"/>
      <c r="C5" s="92"/>
      <c r="D5" s="92"/>
      <c r="E5" s="92"/>
      <c r="F5" s="92"/>
      <c r="G5" s="92"/>
      <c r="H5" s="92"/>
      <c r="I5" s="92"/>
      <c r="J5" s="92"/>
      <c r="K5" s="255" t="s">
        <v>33</v>
      </c>
      <c r="L5" s="255"/>
      <c r="M5" s="65" t="s">
        <v>155</v>
      </c>
      <c r="O5" s="9"/>
      <c r="P5" s="4"/>
    </row>
    <row r="6" spans="2:16" s="1" customFormat="1" ht="12.75" customHeight="1">
      <c r="B6" s="104"/>
      <c r="C6" s="92"/>
      <c r="D6" s="282" t="s">
        <v>31</v>
      </c>
      <c r="E6" s="282"/>
      <c r="F6" s="282"/>
      <c r="G6" s="282"/>
      <c r="H6" s="282"/>
      <c r="I6" s="282"/>
      <c r="J6" s="282"/>
      <c r="K6" s="255" t="s">
        <v>35</v>
      </c>
      <c r="L6" s="255"/>
      <c r="M6" s="66" t="s">
        <v>156</v>
      </c>
      <c r="O6" s="9"/>
      <c r="P6" s="4"/>
    </row>
    <row r="7" spans="2:16" s="1" customFormat="1" ht="20.25" customHeight="1">
      <c r="B7" s="83"/>
      <c r="C7" s="83"/>
      <c r="D7" s="251" t="s">
        <v>2</v>
      </c>
      <c r="E7" s="251"/>
      <c r="F7" s="251"/>
      <c r="G7" s="251"/>
      <c r="H7" s="251"/>
      <c r="I7" s="251"/>
      <c r="J7" s="251"/>
      <c r="K7" s="83"/>
      <c r="N7" s="83"/>
      <c r="O7" s="8"/>
      <c r="P7" s="4"/>
    </row>
    <row r="8" spans="15:22" s="1" customFormat="1" ht="12.75" customHeight="1">
      <c r="O8" s="8"/>
      <c r="P8" s="4"/>
      <c r="U8" s="82"/>
      <c r="V8" s="82"/>
    </row>
    <row r="9" spans="2:21" s="1" customFormat="1" ht="53.25" customHeight="1">
      <c r="B9" s="281" t="s">
        <v>47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91"/>
      <c r="O9" s="8"/>
      <c r="P9" s="4"/>
      <c r="U9" s="83"/>
    </row>
    <row r="10" spans="3:16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P10" s="4"/>
    </row>
    <row r="11" spans="2:14" ht="15.75" customHeight="1">
      <c r="B11" s="223" t="s">
        <v>12</v>
      </c>
      <c r="C11" s="225" t="s">
        <v>13</v>
      </c>
      <c r="D11" s="227" t="s">
        <v>5</v>
      </c>
      <c r="E11" s="229" t="s">
        <v>72</v>
      </c>
      <c r="F11" s="271" t="s">
        <v>30</v>
      </c>
      <c r="G11" s="223" t="s">
        <v>6</v>
      </c>
      <c r="H11" s="227"/>
      <c r="I11" s="270"/>
      <c r="J11" s="285" t="s">
        <v>45</v>
      </c>
      <c r="K11" s="283" t="s">
        <v>46</v>
      </c>
      <c r="L11" s="275" t="s">
        <v>8</v>
      </c>
      <c r="M11" s="266" t="s">
        <v>9</v>
      </c>
      <c r="N11" s="253" t="s">
        <v>129</v>
      </c>
    </row>
    <row r="12" spans="2:14" ht="18" customHeight="1" thickBot="1">
      <c r="B12" s="224"/>
      <c r="C12" s="226"/>
      <c r="D12" s="228"/>
      <c r="E12" s="230"/>
      <c r="F12" s="272"/>
      <c r="G12" s="106">
        <v>1</v>
      </c>
      <c r="H12" s="15">
        <v>2</v>
      </c>
      <c r="I12" s="107">
        <v>3</v>
      </c>
      <c r="J12" s="286"/>
      <c r="K12" s="284"/>
      <c r="L12" s="276"/>
      <c r="M12" s="267"/>
      <c r="N12" s="254"/>
    </row>
    <row r="13" spans="2:14" ht="15.75" customHeight="1">
      <c r="B13" s="16">
        <f>B12+1</f>
        <v>1</v>
      </c>
      <c r="C13" s="178">
        <v>6</v>
      </c>
      <c r="D13" s="121" t="s">
        <v>124</v>
      </c>
      <c r="E13" s="119" t="s">
        <v>109</v>
      </c>
      <c r="F13" s="134" t="s">
        <v>68</v>
      </c>
      <c r="G13" s="179">
        <v>1000</v>
      </c>
      <c r="H13" s="133">
        <v>1000</v>
      </c>
      <c r="I13" s="180">
        <v>1000</v>
      </c>
      <c r="J13" s="97">
        <f>SUM(G13:I13)</f>
        <v>3000</v>
      </c>
      <c r="K13" s="181">
        <v>1000</v>
      </c>
      <c r="L13" s="97">
        <f>SUM(J13:K13)</f>
        <v>4000</v>
      </c>
      <c r="M13" s="21">
        <f>M12+1</f>
        <v>1</v>
      </c>
      <c r="N13" s="97">
        <f>INT(((L13/$L$13)+((LOG(5)-LOG(M13))/10))*100)</f>
        <v>106</v>
      </c>
    </row>
    <row r="14" spans="2:14" ht="15.75" customHeight="1">
      <c r="B14" s="23">
        <f>B13+1</f>
        <v>2</v>
      </c>
      <c r="C14" s="24">
        <v>11</v>
      </c>
      <c r="D14" s="30" t="s">
        <v>77</v>
      </c>
      <c r="E14" s="31" t="s">
        <v>78</v>
      </c>
      <c r="F14" s="126" t="s">
        <v>64</v>
      </c>
      <c r="G14" s="110">
        <v>538</v>
      </c>
      <c r="H14" s="28">
        <v>259</v>
      </c>
      <c r="I14" s="111">
        <v>555</v>
      </c>
      <c r="J14" s="98">
        <f>SUM(G14:I14)</f>
        <v>1352</v>
      </c>
      <c r="K14" s="182">
        <v>606</v>
      </c>
      <c r="L14" s="98">
        <f>SUM(J14:K14)</f>
        <v>1958</v>
      </c>
      <c r="M14" s="29">
        <f>M13+1</f>
        <v>2</v>
      </c>
      <c r="N14" s="98">
        <f>INT(((L14/$L$13)+((LOG(5)-LOG(M14))/10))*100)</f>
        <v>52</v>
      </c>
    </row>
    <row r="15" spans="2:14" ht="15.75" customHeight="1">
      <c r="B15" s="23">
        <f>B14+1</f>
        <v>3</v>
      </c>
      <c r="C15" s="24">
        <v>4</v>
      </c>
      <c r="D15" s="25" t="s">
        <v>121</v>
      </c>
      <c r="E15" s="26" t="s">
        <v>115</v>
      </c>
      <c r="F15" s="126" t="s">
        <v>64</v>
      </c>
      <c r="G15" s="110">
        <v>0</v>
      </c>
      <c r="H15" s="28">
        <v>759</v>
      </c>
      <c r="I15" s="111">
        <v>326</v>
      </c>
      <c r="J15" s="98">
        <f>SUM(G15:I15)</f>
        <v>1085</v>
      </c>
      <c r="K15" s="182">
        <v>626</v>
      </c>
      <c r="L15" s="98">
        <f>SUM(J15:K15)</f>
        <v>1711</v>
      </c>
      <c r="M15" s="29">
        <f>M14+1</f>
        <v>3</v>
      </c>
      <c r="N15" s="98">
        <f>INT(((L15/$L$13)+((LOG(5)-LOG(M15))/10))*100)</f>
        <v>44</v>
      </c>
    </row>
    <row r="16" spans="2:14" ht="15.75" customHeight="1">
      <c r="B16" s="23">
        <f>B15+1</f>
        <v>4</v>
      </c>
      <c r="C16" s="24">
        <v>16</v>
      </c>
      <c r="D16" s="30" t="s">
        <v>143</v>
      </c>
      <c r="E16" s="31" t="s">
        <v>76</v>
      </c>
      <c r="F16" s="148" t="s">
        <v>68</v>
      </c>
      <c r="G16" s="110">
        <v>0</v>
      </c>
      <c r="H16" s="28">
        <v>508</v>
      </c>
      <c r="I16" s="111">
        <v>346</v>
      </c>
      <c r="J16" s="98">
        <f>SUM(G16:I16)</f>
        <v>854</v>
      </c>
      <c r="K16" s="182">
        <v>0</v>
      </c>
      <c r="L16" s="98">
        <f>SUM(J16:K16)</f>
        <v>854</v>
      </c>
      <c r="M16" s="29">
        <f>M15+1</f>
        <v>4</v>
      </c>
      <c r="N16" s="98">
        <f>INT(((L16/$L$13)+((LOG(5)-LOG(M16))/10))*100)</f>
        <v>22</v>
      </c>
    </row>
    <row r="17" spans="2:14" ht="15.75" customHeight="1" thickBot="1">
      <c r="B17" s="38">
        <f>B16+1</f>
        <v>5</v>
      </c>
      <c r="C17" s="39">
        <v>41</v>
      </c>
      <c r="D17" s="40" t="s">
        <v>123</v>
      </c>
      <c r="E17" s="61" t="s">
        <v>117</v>
      </c>
      <c r="F17" s="127" t="s">
        <v>64</v>
      </c>
      <c r="G17" s="120">
        <v>0</v>
      </c>
      <c r="H17" s="42">
        <v>0</v>
      </c>
      <c r="I17" s="130">
        <v>435</v>
      </c>
      <c r="J17" s="174">
        <f>SUM(G17:I17)</f>
        <v>435</v>
      </c>
      <c r="K17" s="183">
        <v>0</v>
      </c>
      <c r="L17" s="174">
        <f>SUM(J17:K17)</f>
        <v>435</v>
      </c>
      <c r="M17" s="43">
        <f>M16+1</f>
        <v>5</v>
      </c>
      <c r="N17" s="174">
        <f>INT(((L17/$L$13)+((LOG(5)-LOG(M17))/10))*100)</f>
        <v>10</v>
      </c>
    </row>
    <row r="18" spans="12:13" ht="15.75">
      <c r="L18" s="102"/>
      <c r="M18" s="102"/>
    </row>
    <row r="19" spans="11:13" ht="15.75">
      <c r="K19" s="102"/>
      <c r="L19" s="102"/>
      <c r="M19" s="102"/>
    </row>
    <row r="20" spans="2:14" ht="15.75">
      <c r="B20" s="77" t="s">
        <v>99</v>
      </c>
      <c r="C20" s="77"/>
      <c r="D20" s="77"/>
      <c r="E20" s="77"/>
      <c r="F20" s="77"/>
      <c r="H20" s="77"/>
      <c r="I20" s="45"/>
      <c r="J20" s="280" t="s">
        <v>10</v>
      </c>
      <c r="K20" s="280"/>
      <c r="L20" s="102"/>
      <c r="M20" s="102"/>
      <c r="N20"/>
    </row>
    <row r="21" spans="2:14" ht="15.75">
      <c r="B21" s="47"/>
      <c r="C21" s="48"/>
      <c r="D21" s="44"/>
      <c r="E21" s="44"/>
      <c r="F21" s="49"/>
      <c r="I21" s="46"/>
      <c r="L21" s="22"/>
      <c r="M21"/>
      <c r="N21"/>
    </row>
    <row r="22" spans="2:14" ht="15.75">
      <c r="B22" s="66" t="s">
        <v>118</v>
      </c>
      <c r="C22" s="66"/>
      <c r="D22" s="66"/>
      <c r="E22" s="66"/>
      <c r="F22" s="66"/>
      <c r="H22" s="44"/>
      <c r="I22" s="44" t="s">
        <v>96</v>
      </c>
      <c r="K22" s="50"/>
      <c r="L22" s="50"/>
      <c r="N22"/>
    </row>
    <row r="23" spans="2:14" ht="15.75">
      <c r="B23" s="51"/>
      <c r="C23" s="52"/>
      <c r="D23" s="53"/>
      <c r="E23" s="53"/>
      <c r="F23" s="54"/>
      <c r="J23" s="46"/>
      <c r="N23"/>
    </row>
    <row r="24" spans="2:14" ht="15.75">
      <c r="B24" s="66" t="s">
        <v>102</v>
      </c>
      <c r="C24" s="66"/>
      <c r="D24" s="66"/>
      <c r="E24" s="66"/>
      <c r="F24" s="66"/>
      <c r="H24" s="44"/>
      <c r="I24" s="44" t="s">
        <v>97</v>
      </c>
      <c r="J24" s="44"/>
      <c r="K24" s="44"/>
      <c r="L24" s="44"/>
      <c r="M24" s="44"/>
      <c r="N24" s="44"/>
    </row>
    <row r="25" spans="3:14" ht="15.75">
      <c r="C25" s="55"/>
      <c r="D25" s="56"/>
      <c r="E25" s="46"/>
      <c r="F25" s="46"/>
      <c r="G25" s="57"/>
      <c r="H25" s="49"/>
      <c r="I25" s="49"/>
      <c r="J25" s="46"/>
      <c r="N25"/>
    </row>
    <row r="26" spans="3:14" ht="15.75">
      <c r="C26" s="49"/>
      <c r="D26" s="46"/>
      <c r="E26" s="59"/>
      <c r="F26" s="59"/>
      <c r="G26" s="56"/>
      <c r="H26" s="77"/>
      <c r="I26" s="77" t="s">
        <v>98</v>
      </c>
      <c r="J26" s="77"/>
      <c r="K26" s="77"/>
      <c r="L26" s="77"/>
      <c r="M26" s="77"/>
      <c r="N26" s="77"/>
    </row>
    <row r="27" spans="11:13" ht="12.75">
      <c r="K27" s="101"/>
      <c r="L27" s="101"/>
      <c r="M27" s="101"/>
    </row>
    <row r="28" spans="11:13" ht="12.75">
      <c r="K28" s="101"/>
      <c r="L28" s="101"/>
      <c r="M28" s="101"/>
    </row>
    <row r="29" spans="11:13" ht="12.75">
      <c r="K29" s="101"/>
      <c r="L29" s="101"/>
      <c r="M29" s="101"/>
    </row>
    <row r="30" spans="11:13" ht="12.75">
      <c r="K30" s="101"/>
      <c r="L30" s="101"/>
      <c r="M30" s="101"/>
    </row>
    <row r="31" spans="11:13" ht="12.75">
      <c r="K31" s="101"/>
      <c r="L31" s="101"/>
      <c r="M31" s="101"/>
    </row>
    <row r="32" spans="11:13" ht="12.75">
      <c r="K32" s="101"/>
      <c r="L32" s="101"/>
      <c r="M32" s="101"/>
    </row>
    <row r="33" spans="11:13" ht="15" customHeight="1">
      <c r="K33" s="101"/>
      <c r="L33" s="101"/>
      <c r="M33" s="101"/>
    </row>
    <row r="34" spans="11:13" ht="15" customHeight="1">
      <c r="K34" s="101"/>
      <c r="L34" s="101"/>
      <c r="M34" s="101"/>
    </row>
    <row r="35" spans="11:15" ht="20.25" customHeight="1">
      <c r="K35" s="101"/>
      <c r="L35" s="101"/>
      <c r="M35" s="101"/>
      <c r="O35" s="22"/>
    </row>
    <row r="36" spans="11:15" ht="20.25" customHeight="1">
      <c r="K36" s="101"/>
      <c r="L36" s="101"/>
      <c r="M36" s="101"/>
      <c r="O36" s="22"/>
    </row>
    <row r="37" spans="11:15" ht="20.25" customHeight="1">
      <c r="K37" s="101"/>
      <c r="L37" s="101"/>
      <c r="M37" s="101"/>
      <c r="O37" s="22"/>
    </row>
    <row r="38" spans="11:15" ht="20.25" customHeight="1">
      <c r="K38" s="101"/>
      <c r="L38" s="101"/>
      <c r="M38" s="101"/>
      <c r="O38" s="22"/>
    </row>
    <row r="39" spans="11:13" ht="20.25" customHeight="1">
      <c r="K39" s="101"/>
      <c r="L39" s="101"/>
      <c r="M39" s="101"/>
    </row>
    <row r="40" spans="11:15" ht="20.25" customHeight="1">
      <c r="K40" s="101"/>
      <c r="L40" s="101"/>
      <c r="M40" s="101"/>
      <c r="O40" s="22"/>
    </row>
    <row r="41" spans="11:15" ht="20.25" customHeight="1">
      <c r="K41" s="101"/>
      <c r="L41" s="101"/>
      <c r="M41" s="101"/>
      <c r="O41" s="22"/>
    </row>
    <row r="42" spans="11:13" ht="15" customHeight="1">
      <c r="K42" s="101"/>
      <c r="L42" s="101"/>
      <c r="M42" s="101"/>
    </row>
    <row r="43" spans="11:13" ht="15" customHeight="1">
      <c r="K43" s="101"/>
      <c r="L43" s="101"/>
      <c r="M43" s="101"/>
    </row>
    <row r="44" spans="11:13" ht="15" customHeight="1">
      <c r="K44" s="101"/>
      <c r="L44" s="101"/>
      <c r="M44" s="101"/>
    </row>
    <row r="45" spans="11:13" ht="15" customHeight="1">
      <c r="K45" s="101"/>
      <c r="L45" s="101"/>
      <c r="M45" s="101"/>
    </row>
    <row r="46" spans="11:13" ht="15" customHeight="1">
      <c r="K46" s="101"/>
      <c r="L46" s="101"/>
      <c r="M46" s="101"/>
    </row>
    <row r="47" ht="15" customHeight="1"/>
    <row r="48" ht="15" customHeight="1">
      <c r="L48" s="22"/>
    </row>
    <row r="49" ht="15" customHeight="1">
      <c r="L49" s="22"/>
    </row>
    <row r="50" ht="15" customHeight="1">
      <c r="L50" s="22"/>
    </row>
    <row r="51" ht="15" customHeight="1">
      <c r="L51" s="22"/>
    </row>
    <row r="52" ht="15" customHeight="1">
      <c r="L52" s="44"/>
    </row>
    <row r="53" ht="15" customHeight="1">
      <c r="L53" s="22"/>
    </row>
    <row r="54" ht="15" customHeight="1">
      <c r="L54" s="22"/>
    </row>
    <row r="55" spans="2:22" s="22" customFormat="1" ht="15" customHeight="1">
      <c r="B55"/>
      <c r="C55" s="60"/>
      <c r="D55"/>
      <c r="E55"/>
      <c r="F55"/>
      <c r="G55"/>
      <c r="H55"/>
      <c r="I55"/>
      <c r="J55"/>
      <c r="K55"/>
      <c r="L55"/>
      <c r="O55"/>
      <c r="P55"/>
      <c r="Q55"/>
      <c r="R55"/>
      <c r="S55"/>
      <c r="T55"/>
      <c r="U55"/>
      <c r="V55"/>
    </row>
    <row r="56" spans="2:22" s="22" customFormat="1" ht="15" customHeight="1">
      <c r="B56"/>
      <c r="C56" s="60"/>
      <c r="D56"/>
      <c r="E56"/>
      <c r="F56"/>
      <c r="G56"/>
      <c r="H56"/>
      <c r="I56"/>
      <c r="J56"/>
      <c r="K56"/>
      <c r="L56"/>
      <c r="O56"/>
      <c r="P56"/>
      <c r="Q56"/>
      <c r="R56"/>
      <c r="S56"/>
      <c r="T56"/>
      <c r="U56"/>
      <c r="V56"/>
    </row>
    <row r="57" spans="2:22" s="22" customFormat="1" ht="15" customHeight="1">
      <c r="B57"/>
      <c r="C57" s="60"/>
      <c r="D57"/>
      <c r="E57"/>
      <c r="F57"/>
      <c r="G57"/>
      <c r="H57"/>
      <c r="I57"/>
      <c r="J57"/>
      <c r="K57"/>
      <c r="L57"/>
      <c r="O57"/>
      <c r="P57"/>
      <c r="Q57"/>
      <c r="R57"/>
      <c r="S57"/>
      <c r="T57"/>
      <c r="U57"/>
      <c r="V57"/>
    </row>
    <row r="58" spans="2:22" s="22" customFormat="1" ht="15" customHeight="1">
      <c r="B58"/>
      <c r="C58" s="60"/>
      <c r="D58"/>
      <c r="E58"/>
      <c r="F58"/>
      <c r="G58"/>
      <c r="H58"/>
      <c r="I58"/>
      <c r="J58"/>
      <c r="K58"/>
      <c r="L58"/>
      <c r="O58"/>
      <c r="P58"/>
      <c r="Q58"/>
      <c r="R58"/>
      <c r="S58"/>
      <c r="T58"/>
      <c r="U58"/>
      <c r="V58"/>
    </row>
    <row r="59" spans="2:22" s="22" customFormat="1" ht="15" customHeight="1">
      <c r="B59"/>
      <c r="C59" s="60"/>
      <c r="D59"/>
      <c r="E59"/>
      <c r="F59"/>
      <c r="G59"/>
      <c r="H59"/>
      <c r="I59"/>
      <c r="J59"/>
      <c r="K59"/>
      <c r="L59"/>
      <c r="O59"/>
      <c r="P59"/>
      <c r="Q59"/>
      <c r="R59"/>
      <c r="S59"/>
      <c r="T59"/>
      <c r="U59"/>
      <c r="V59"/>
    </row>
    <row r="60" spans="2:22" s="22" customFormat="1" ht="15" customHeight="1">
      <c r="B60"/>
      <c r="C60" s="60"/>
      <c r="D60"/>
      <c r="E60"/>
      <c r="F60"/>
      <c r="G60"/>
      <c r="H60"/>
      <c r="I60"/>
      <c r="J60"/>
      <c r="K60"/>
      <c r="L60"/>
      <c r="O60"/>
      <c r="P60"/>
      <c r="Q60"/>
      <c r="R60"/>
      <c r="S60"/>
      <c r="T60"/>
      <c r="U60"/>
      <c r="V60"/>
    </row>
    <row r="61" spans="2:22" s="22" customFormat="1" ht="15" customHeight="1">
      <c r="B61"/>
      <c r="C61" s="60"/>
      <c r="D61"/>
      <c r="E61"/>
      <c r="F61"/>
      <c r="G61"/>
      <c r="H61"/>
      <c r="I61"/>
      <c r="J61"/>
      <c r="K61"/>
      <c r="L61"/>
      <c r="O61"/>
      <c r="P61"/>
      <c r="Q61"/>
      <c r="R61"/>
      <c r="S61"/>
      <c r="T61"/>
      <c r="U61"/>
      <c r="V61"/>
    </row>
    <row r="63" spans="2:22" s="22" customFormat="1" ht="12.75">
      <c r="B63"/>
      <c r="C63" s="60"/>
      <c r="D63"/>
      <c r="E63"/>
      <c r="F63"/>
      <c r="G63"/>
      <c r="H63"/>
      <c r="I63"/>
      <c r="J63"/>
      <c r="K63"/>
      <c r="L63"/>
      <c r="O63"/>
      <c r="P63"/>
      <c r="Q63"/>
      <c r="R63"/>
      <c r="S63"/>
      <c r="T63"/>
      <c r="U63"/>
      <c r="V63"/>
    </row>
    <row r="64" spans="2:22" s="22" customFormat="1" ht="12.75">
      <c r="B64"/>
      <c r="C64" s="60"/>
      <c r="D64"/>
      <c r="E64"/>
      <c r="F64"/>
      <c r="G64"/>
      <c r="H64"/>
      <c r="I64"/>
      <c r="J64"/>
      <c r="K64"/>
      <c r="L64"/>
      <c r="O64"/>
      <c r="P64"/>
      <c r="Q64"/>
      <c r="R64"/>
      <c r="S64"/>
      <c r="T64"/>
      <c r="U64"/>
      <c r="V64"/>
    </row>
    <row r="65" spans="2:22" s="22" customFormat="1" ht="12.75">
      <c r="B65"/>
      <c r="C65" s="60"/>
      <c r="D65"/>
      <c r="E65"/>
      <c r="F65"/>
      <c r="G65"/>
      <c r="H65"/>
      <c r="I65"/>
      <c r="J65"/>
      <c r="K65"/>
      <c r="L65"/>
      <c r="O65"/>
      <c r="P65"/>
      <c r="Q65"/>
      <c r="R65"/>
      <c r="S65"/>
      <c r="T65"/>
      <c r="U65"/>
      <c r="V65"/>
    </row>
    <row r="66" spans="2:22" s="22" customFormat="1" ht="12.75">
      <c r="B66"/>
      <c r="C66" s="60"/>
      <c r="D66"/>
      <c r="E66"/>
      <c r="F66"/>
      <c r="G66"/>
      <c r="H66"/>
      <c r="I66"/>
      <c r="J66"/>
      <c r="K66"/>
      <c r="L66"/>
      <c r="O66"/>
      <c r="P66"/>
      <c r="Q66"/>
      <c r="R66"/>
      <c r="S66"/>
      <c r="T66"/>
      <c r="U66"/>
      <c r="V66"/>
    </row>
    <row r="67" spans="2:22" s="22" customFormat="1" ht="12.75">
      <c r="B67"/>
      <c r="C67" s="60"/>
      <c r="D67"/>
      <c r="E67"/>
      <c r="F67"/>
      <c r="G67"/>
      <c r="H67"/>
      <c r="I67"/>
      <c r="J67"/>
      <c r="K67"/>
      <c r="L67"/>
      <c r="O67"/>
      <c r="P67"/>
      <c r="Q67"/>
      <c r="R67"/>
      <c r="S67"/>
      <c r="T67"/>
      <c r="U67"/>
      <c r="V67"/>
    </row>
    <row r="68" spans="2:22" s="22" customFormat="1" ht="12.75">
      <c r="B68"/>
      <c r="C68" s="60"/>
      <c r="D68"/>
      <c r="E68"/>
      <c r="F68"/>
      <c r="G68"/>
      <c r="H68"/>
      <c r="I68"/>
      <c r="J68"/>
      <c r="K68"/>
      <c r="L68"/>
      <c r="O68"/>
      <c r="P68"/>
      <c r="Q68"/>
      <c r="R68"/>
      <c r="S68"/>
      <c r="T68"/>
      <c r="U68"/>
      <c r="V68"/>
    </row>
    <row r="69" spans="2:22" s="22" customFormat="1" ht="12.75">
      <c r="B69"/>
      <c r="C69" s="60"/>
      <c r="D69"/>
      <c r="E69"/>
      <c r="F69"/>
      <c r="G69"/>
      <c r="H69"/>
      <c r="I69"/>
      <c r="J69"/>
      <c r="K69"/>
      <c r="L69"/>
      <c r="O69"/>
      <c r="P69"/>
      <c r="Q69"/>
      <c r="R69"/>
      <c r="S69"/>
      <c r="T69"/>
      <c r="U69"/>
      <c r="V69"/>
    </row>
  </sheetData>
  <sheetProtection/>
  <mergeCells count="24">
    <mergeCell ref="K4:L4"/>
    <mergeCell ref="K1:L1"/>
    <mergeCell ref="K2:L2"/>
    <mergeCell ref="D1:J1"/>
    <mergeCell ref="D2:J2"/>
    <mergeCell ref="D3:J3"/>
    <mergeCell ref="D4:J4"/>
    <mergeCell ref="C11:C12"/>
    <mergeCell ref="D11:D12"/>
    <mergeCell ref="E11:E12"/>
    <mergeCell ref="F11:F12"/>
    <mergeCell ref="K11:K12"/>
    <mergeCell ref="N11:N12"/>
    <mergeCell ref="J11:J12"/>
    <mergeCell ref="J20:K20"/>
    <mergeCell ref="L11:L12"/>
    <mergeCell ref="M11:M12"/>
    <mergeCell ref="K5:L5"/>
    <mergeCell ref="K6:L6"/>
    <mergeCell ref="D7:J7"/>
    <mergeCell ref="B9:M9"/>
    <mergeCell ref="D6:J6"/>
    <mergeCell ref="G11:I11"/>
    <mergeCell ref="B11:B12"/>
  </mergeCells>
  <printOptions horizontalCentered="1"/>
  <pageMargins left="0.3937007874015748" right="0.3937007874015748" top="0.8267716535433072" bottom="0.1968503937007874" header="0" footer="0"/>
  <pageSetup fitToHeight="1" fitToWidth="1" horizontalDpi="240" verticalDpi="240" orientation="portrait" paperSize="9" scale="90" r:id="rId1"/>
  <ignoredErrors>
    <ignoredError sqref="E13: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Leszek Małmyga</cp:lastModifiedBy>
  <cp:lastPrinted>2011-05-08T16:44:10Z</cp:lastPrinted>
  <dcterms:created xsi:type="dcterms:W3CDTF">2010-03-26T11:19:47Z</dcterms:created>
  <dcterms:modified xsi:type="dcterms:W3CDTF">2011-05-10T05:58:55Z</dcterms:modified>
  <cp:category/>
  <cp:version/>
  <cp:contentType/>
  <cp:contentStatus/>
</cp:coreProperties>
</file>