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120" tabRatio="720" activeTab="0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9A" sheetId="6" r:id="rId6"/>
    <sheet name="S7" sheetId="7" r:id="rId7"/>
    <sheet name="S8EP" sheetId="8" r:id="rId8"/>
    <sheet name="S8EP-groups" sheetId="9" r:id="rId9"/>
    <sheet name="S1A" sheetId="10" r:id="rId10"/>
    <sheet name="S1B" sheetId="11" r:id="rId11"/>
  </sheets>
  <definedNames>
    <definedName name="_xlfn.BAHTTEXT" hidden="1">#NAME?</definedName>
    <definedName name="_xlnm.Print_Area" localSheetId="2">'Competitors'!$B$1:$P$42</definedName>
    <definedName name="_xlnm.Print_Area" localSheetId="9">'S1A'!$B$1:$L$28</definedName>
    <definedName name="_xlnm.Print_Area" localSheetId="10">'S1B'!$B$1:$L$26</definedName>
    <definedName name="_xlnm.Print_Area" localSheetId="3">'S4A'!$B$1:$M$41</definedName>
    <definedName name="_xlnm.Print_Area" localSheetId="4">'S6A'!$B$1:$M$45</definedName>
    <definedName name="_xlnm.Print_Area" localSheetId="6">'S7'!$B$1:$M$38</definedName>
    <definedName name="_xlnm.Print_Area" localSheetId="7">'S8EP'!$B$1:$M$26</definedName>
    <definedName name="_xlnm.Print_Area" localSheetId="5">'S9A'!$A$1:$M$42</definedName>
  </definedNames>
  <calcPr fullCalcOnLoad="1"/>
</workbook>
</file>

<file path=xl/sharedStrings.xml><?xml version="1.0" encoding="utf-8"?>
<sst xmlns="http://schemas.openxmlformats.org/spreadsheetml/2006/main" count="865" uniqueCount="196">
  <si>
    <t>Open International Space Models Competition</t>
  </si>
  <si>
    <t>FAI World Cup Event</t>
  </si>
  <si>
    <t>Table of Results</t>
  </si>
  <si>
    <t>№</t>
  </si>
  <si>
    <t>St. №</t>
  </si>
  <si>
    <t>COMPETITOR</t>
  </si>
  <si>
    <t>ROUND</t>
  </si>
  <si>
    <t>FLY-OFF</t>
  </si>
  <si>
    <t>TOTAL</t>
  </si>
  <si>
    <t>PLACE</t>
  </si>
  <si>
    <t>FAI  Jury :</t>
  </si>
  <si>
    <t>No</t>
  </si>
  <si>
    <t>Start No</t>
  </si>
  <si>
    <t>Chairman</t>
  </si>
  <si>
    <t>Mr. Vladimir Khokhlov</t>
  </si>
  <si>
    <t xml:space="preserve">Russia </t>
  </si>
  <si>
    <t xml:space="preserve">Member </t>
  </si>
  <si>
    <t xml:space="preserve">Belarus </t>
  </si>
  <si>
    <t xml:space="preserve">Scale Model's Judges: </t>
  </si>
  <si>
    <t>Chief  Judge</t>
  </si>
  <si>
    <t>Judge</t>
  </si>
  <si>
    <t>Belarus</t>
  </si>
  <si>
    <t>FINAL SCORE LISTS</t>
  </si>
  <si>
    <t>OPEN INTERNATIONAL SPACE MODELS COMPETITION</t>
  </si>
  <si>
    <t>FAI WORLD CUP EVENT</t>
  </si>
  <si>
    <t>Range  Safety  Officer:</t>
  </si>
  <si>
    <t>Secretary:</t>
  </si>
  <si>
    <t>Mr. Andrius Bukauskas</t>
  </si>
  <si>
    <t>Lithuania</t>
  </si>
  <si>
    <t>COUNTRY CODE</t>
  </si>
  <si>
    <t>Individual Classification</t>
  </si>
  <si>
    <t>9:30-12:30</t>
  </si>
  <si>
    <t>Air conditions:</t>
  </si>
  <si>
    <t>Secretary ____________________ Ludmila Kuzmina (BLR)</t>
  </si>
  <si>
    <t xml:space="preserve"> ___________ Andrius Bukauskas (LTU)</t>
  </si>
  <si>
    <t xml:space="preserve">FAI  Jury: </t>
  </si>
  <si>
    <t>Mrs. Ludmila Kuzmina</t>
  </si>
  <si>
    <t>Mr. Aleksandras Timofejevas</t>
  </si>
  <si>
    <t xml:space="preserve">Reserve FAI  Jury: </t>
  </si>
  <si>
    <t>Member</t>
  </si>
  <si>
    <t>Event Director:</t>
  </si>
  <si>
    <t>Sport Director:</t>
  </si>
  <si>
    <t xml:space="preserve"> ___________ Vladimir Khokhlov (RUS)</t>
  </si>
  <si>
    <t>Class  S6A - Streamer Duration Competitions</t>
  </si>
  <si>
    <t>Class  S1B - Altitude Competitions</t>
  </si>
  <si>
    <t>Class  S7 - Scale Competitions</t>
  </si>
  <si>
    <t xml:space="preserve"> STATIC POINTS</t>
  </si>
  <si>
    <t>PROTOTYPE</t>
  </si>
  <si>
    <t>AMOUNT FOR THREE ROUNDS</t>
  </si>
  <si>
    <t>FINAL</t>
  </si>
  <si>
    <t>Class  S8E/P -  Radio Controlled Rocket Glider Time Duration and Precision Landing Competitions</t>
  </si>
  <si>
    <t>Class  S8E/P -  Competition Flights per groups and per rounds</t>
  </si>
  <si>
    <t>ROUND 1</t>
  </si>
  <si>
    <t>FLIGHT</t>
  </si>
  <si>
    <t>LANDING</t>
  </si>
  <si>
    <t>RESULT</t>
  </si>
  <si>
    <t>ROUND 2</t>
  </si>
  <si>
    <t>ROUND 3</t>
  </si>
  <si>
    <t>TEAM</t>
  </si>
  <si>
    <t>CLASSES</t>
  </si>
  <si>
    <t>S1B</t>
  </si>
  <si>
    <t>S4A</t>
  </si>
  <si>
    <t>S6A</t>
  </si>
  <si>
    <t>S7</t>
  </si>
  <si>
    <t>S8E/P</t>
  </si>
  <si>
    <t>S9A</t>
  </si>
  <si>
    <t>BLR</t>
  </si>
  <si>
    <t>HRABOUSKI Valery</t>
  </si>
  <si>
    <t>128</t>
  </si>
  <si>
    <t>042</t>
  </si>
  <si>
    <t xml:space="preserve">STRAZDAS Jurgis </t>
  </si>
  <si>
    <t>LTU</t>
  </si>
  <si>
    <t>066</t>
  </si>
  <si>
    <t>RUS</t>
  </si>
  <si>
    <t>Class  S1A - Altitude Competitions</t>
  </si>
  <si>
    <t>FAI LICENCE</t>
  </si>
  <si>
    <t>FREQUENCY</t>
  </si>
  <si>
    <t>Scale Judges:     ____________ Aleksandras Timofejevas (LTU)</t>
  </si>
  <si>
    <t>BEST FLIGHT</t>
  </si>
  <si>
    <t>Team Classification</t>
  </si>
  <si>
    <t>S1A</t>
  </si>
  <si>
    <t>UKR</t>
  </si>
  <si>
    <t>CHASHCHEVIK Yauheni</t>
  </si>
  <si>
    <t>127</t>
  </si>
  <si>
    <t>KOZLOV Alexsandr</t>
  </si>
  <si>
    <t>1295</t>
  </si>
  <si>
    <t>CZE</t>
  </si>
  <si>
    <t>KURKOVA Elena</t>
  </si>
  <si>
    <t>0403</t>
  </si>
  <si>
    <t>TIMOFEJEV Maksim</t>
  </si>
  <si>
    <t>284</t>
  </si>
  <si>
    <t>POLTAVETS Gennady</t>
  </si>
  <si>
    <t>0951</t>
  </si>
  <si>
    <t>JUCEVICIUS Gintaras</t>
  </si>
  <si>
    <t>597</t>
  </si>
  <si>
    <t>STROKOV Kirill</t>
  </si>
  <si>
    <t>01215</t>
  </si>
  <si>
    <t>01748</t>
  </si>
  <si>
    <t>559</t>
  </si>
  <si>
    <t>April 12th - 15th , 2012                                                             Grodno, BELARUS</t>
  </si>
  <si>
    <t>BELARUS CUP - 2012</t>
  </si>
  <si>
    <t>Grodno, BELARUS</t>
  </si>
  <si>
    <t>BELARUS CUP – 2012</t>
  </si>
  <si>
    <t>April 12th - 15th , 2012</t>
  </si>
  <si>
    <t>Grodno, Belarus</t>
  </si>
  <si>
    <r>
      <t xml:space="preserve">BELARUSIAN </t>
    </r>
    <r>
      <rPr>
        <b/>
        <sz val="16"/>
        <color indexed="8"/>
        <rFont val="Times New Roman"/>
        <family val="1"/>
      </rPr>
      <t>FEDERATION OF AIR SPORTS</t>
    </r>
  </si>
  <si>
    <t>DOSAAF Grodno</t>
  </si>
  <si>
    <t>SHCHEDROV Andrey</t>
  </si>
  <si>
    <t>ZAGORODNIY Olexandr</t>
  </si>
  <si>
    <t>IBRAGIMOV Igor</t>
  </si>
  <si>
    <t>UZB</t>
  </si>
  <si>
    <t>257</t>
  </si>
  <si>
    <t>Grodno OCTTU</t>
  </si>
  <si>
    <t>RYBKO Artsiom</t>
  </si>
  <si>
    <t>Lida RCTT</t>
  </si>
  <si>
    <t>180</t>
  </si>
  <si>
    <t>RMK "Krupka"</t>
  </si>
  <si>
    <t>S-699</t>
  </si>
  <si>
    <t>S-698</t>
  </si>
  <si>
    <t>Moskva</t>
  </si>
  <si>
    <t>Mr. Anatoly Kochetkov</t>
  </si>
  <si>
    <t>Mr. Yuriy Osinchenko</t>
  </si>
  <si>
    <t>Mr. Aleksey Vasilev</t>
  </si>
  <si>
    <t>MINKEVICH Uladzimir</t>
  </si>
  <si>
    <t>Mr. Valery Kruglov</t>
  </si>
  <si>
    <t>Mr. Ivan Surovich</t>
  </si>
  <si>
    <t>325</t>
  </si>
  <si>
    <t>320</t>
  </si>
  <si>
    <t>326</t>
  </si>
  <si>
    <t>Minsk</t>
  </si>
  <si>
    <t>712</t>
  </si>
  <si>
    <t>713</t>
  </si>
  <si>
    <t>VASILIAUSKAS Augustas</t>
  </si>
  <si>
    <t>517</t>
  </si>
  <si>
    <t>16th April 2012</t>
  </si>
  <si>
    <t>Sport director ________________ Valery Kruglov (BLR)</t>
  </si>
  <si>
    <t>Range safety officer ____________ Anatoly Kochetkov (BLR)</t>
  </si>
  <si>
    <t xml:space="preserve">Mr. Aliaksandr Lipai </t>
  </si>
  <si>
    <t xml:space="preserve"> ___________ UladzimirMinkevich  (BLR)</t>
  </si>
  <si>
    <t>13th April 2012</t>
  </si>
  <si>
    <t>Range safety officer ____________  Anatoly Kochetkov (BLR)</t>
  </si>
  <si>
    <t xml:space="preserve"> ___________  Andrius Bukauskas (LTU)</t>
  </si>
  <si>
    <t xml:space="preserve"> ___________ Aliaksandr Lipai  (BLR)</t>
  </si>
  <si>
    <t>х</t>
  </si>
  <si>
    <t>Temperature:    +12-19 C</t>
  </si>
  <si>
    <t>-</t>
  </si>
  <si>
    <t>14th April 2012</t>
  </si>
  <si>
    <t>9:00-12:00</t>
  </si>
  <si>
    <t>Jupiter-C</t>
  </si>
  <si>
    <t>Nike-Tomahawk</t>
  </si>
  <si>
    <t>Блек Брант-VIII</t>
  </si>
  <si>
    <t>Таурус-Томогавк</t>
  </si>
  <si>
    <t>Метеор-1</t>
  </si>
  <si>
    <t>Meteor-2H</t>
  </si>
  <si>
    <t>Алазань-2М-1ст</t>
  </si>
  <si>
    <t>Wind speed:      5-8 m/s</t>
  </si>
  <si>
    <t>Wind speed:      3-4 m/s</t>
  </si>
  <si>
    <t>Temperature:    +10-12 C</t>
  </si>
  <si>
    <t>Temperature:    +6-12 C</t>
  </si>
  <si>
    <t>Litlle-Joy</t>
  </si>
  <si>
    <t>Temperature:   +10-12 C</t>
  </si>
  <si>
    <t>15th April 2012</t>
  </si>
  <si>
    <t>15th April 2012</t>
  </si>
  <si>
    <t>2.4 GHz</t>
  </si>
  <si>
    <t>35.100 MHz</t>
  </si>
  <si>
    <t>KULAKOU Artsiom (J)</t>
  </si>
  <si>
    <t>KONCHYK Dzmitry (J)</t>
  </si>
  <si>
    <t>SHCHEDROV Andrey (J)</t>
  </si>
  <si>
    <t>STROKOV Kirill (J)</t>
  </si>
  <si>
    <t>KOROTIN Dmitry (J)</t>
  </si>
  <si>
    <t>ZHABRAVETS Kiryl (J)</t>
  </si>
  <si>
    <t>SURHINEVICH Andrei (J)</t>
  </si>
  <si>
    <t>SHABRONSKI Daniil (J)</t>
  </si>
  <si>
    <t>ZHAMOITSIN Ilya (J)</t>
  </si>
  <si>
    <t>GLIEBUS Domantas (J)</t>
  </si>
  <si>
    <t>PLECHANOV Vladas (J)</t>
  </si>
  <si>
    <t>TREIKAUSKAS Mykolas (J)</t>
  </si>
  <si>
    <t>Dragon-III</t>
  </si>
  <si>
    <t xml:space="preserve">                 ____________ Yuriy Osinchenko (BLR)</t>
  </si>
  <si>
    <t xml:space="preserve">                 ____________ Aleksey Vasilev (BLR)</t>
  </si>
  <si>
    <t xml:space="preserve"> ___________ Uladzimir Minkevich  (BLR)</t>
  </si>
  <si>
    <t>Class  S9A - Gyrocopter Duration Competitions</t>
  </si>
  <si>
    <t>Class  S4A - Boost/Glide Duration Competitions</t>
  </si>
  <si>
    <t xml:space="preserve">Mr. Uladzimir Minkevich </t>
  </si>
  <si>
    <t>Pavlovski Posad</t>
  </si>
  <si>
    <t>Gulistan</t>
  </si>
  <si>
    <t>13:30-16:30</t>
  </si>
  <si>
    <t>16:00-18:00</t>
  </si>
  <si>
    <t>13:00-16:00</t>
  </si>
  <si>
    <t>Wind speed:    3-5 m/s</t>
  </si>
  <si>
    <t>Wind speed:      3-5 m/s</t>
  </si>
  <si>
    <t>DQ</t>
  </si>
  <si>
    <t>WCup points</t>
  </si>
  <si>
    <t>Team points</t>
  </si>
  <si>
    <t>Wind speed:     5-7 m/s</t>
  </si>
  <si>
    <t>Lida ROS DOSAAF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</si>
</sst>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24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20"/>
      <name val="Calibri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1" fontId="5" fillId="3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1" fontId="3" fillId="35" borderId="32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1" fontId="3" fillId="35" borderId="3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3" fillId="35" borderId="36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33" borderId="36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vertical="center"/>
    </xf>
    <xf numFmtId="49" fontId="5" fillId="0" borderId="40" xfId="0" applyNumberFormat="1" applyFont="1" applyFill="1" applyBorder="1" applyAlignment="1">
      <alignment horizontal="left" vertical="center"/>
    </xf>
    <xf numFmtId="0" fontId="5" fillId="0" borderId="4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5" fillId="36" borderId="42" xfId="0" applyNumberFormat="1" applyFont="1" applyFill="1" applyBorder="1" applyAlignment="1">
      <alignment horizontal="center" vertical="center"/>
    </xf>
    <xf numFmtId="1" fontId="3" fillId="37" borderId="42" xfId="0" applyNumberFormat="1" applyFont="1" applyFill="1" applyBorder="1" applyAlignment="1">
      <alignment horizontal="center" vertical="center"/>
    </xf>
    <xf numFmtId="1" fontId="3" fillId="37" borderId="43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36" borderId="4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1" fontId="3" fillId="37" borderId="33" xfId="0" applyNumberFormat="1" applyFont="1" applyFill="1" applyBorder="1" applyAlignment="1">
      <alignment horizontal="center" vertical="center"/>
    </xf>
    <xf numFmtId="1" fontId="3" fillId="37" borderId="48" xfId="0" applyNumberFormat="1" applyFont="1" applyFill="1" applyBorder="1" applyAlignment="1">
      <alignment horizontal="center" vertical="center"/>
    </xf>
    <xf numFmtId="1" fontId="3" fillId="37" borderId="43" xfId="0" applyNumberFormat="1" applyFont="1" applyFill="1" applyBorder="1" applyAlignment="1">
      <alignment horizontal="center" vertical="center"/>
    </xf>
    <xf numFmtId="1" fontId="5" fillId="36" borderId="33" xfId="0" applyNumberFormat="1" applyFont="1" applyFill="1" applyBorder="1" applyAlignment="1">
      <alignment horizontal="center" vertical="center"/>
    </xf>
    <xf numFmtId="1" fontId="5" fillId="36" borderId="43" xfId="0" applyNumberFormat="1" applyFont="1" applyFill="1" applyBorder="1" applyAlignment="1">
      <alignment horizontal="center" vertical="center"/>
    </xf>
    <xf numFmtId="1" fontId="5" fillId="36" borderId="48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8" fillId="34" borderId="46" xfId="0" applyNumberFormat="1" applyFont="1" applyFill="1" applyBorder="1" applyAlignment="1">
      <alignment horizontal="center" vertical="center" wrapText="1"/>
    </xf>
    <xf numFmtId="0" fontId="8" fillId="34" borderId="5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8" fillId="34" borderId="53" xfId="0" applyNumberFormat="1" applyFont="1" applyFill="1" applyBorder="1" applyAlignment="1">
      <alignment horizontal="center" vertical="center" wrapText="1"/>
    </xf>
    <xf numFmtId="0" fontId="8" fillId="34" borderId="54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123825</xdr:rowOff>
    </xdr:from>
    <xdr:to>
      <xdr:col>3</xdr:col>
      <xdr:colOff>600075</xdr:colOff>
      <xdr:row>6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90550"/>
          <a:ext cx="942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</xdr:row>
      <xdr:rowOff>47625</xdr:rowOff>
    </xdr:from>
    <xdr:to>
      <xdr:col>6</xdr:col>
      <xdr:colOff>590550</xdr:colOff>
      <xdr:row>6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14350"/>
          <a:ext cx="1381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0" zoomScaleNormal="70" zoomScaleSheetLayoutView="100" workbookViewId="0" topLeftCell="A1">
      <selection activeCell="A15" sqref="A15:I15"/>
    </sheetView>
  </sheetViews>
  <sheetFormatPr defaultColWidth="9.140625" defaultRowHeight="12.75"/>
  <sheetData>
    <row r="1" spans="1:10" ht="36.75" customHeight="1">
      <c r="A1" s="216" t="s">
        <v>105</v>
      </c>
      <c r="B1" s="216"/>
      <c r="C1" s="216"/>
      <c r="D1" s="216"/>
      <c r="E1" s="216"/>
      <c r="F1" s="216"/>
      <c r="G1" s="216"/>
      <c r="H1" s="216"/>
      <c r="I1" s="216"/>
      <c r="J1" s="67"/>
    </row>
    <row r="2" spans="1:10" ht="27.75" customHeight="1">
      <c r="A2" s="216"/>
      <c r="B2" s="216"/>
      <c r="C2" s="216"/>
      <c r="D2" s="216"/>
      <c r="E2" s="216"/>
      <c r="F2" s="216"/>
      <c r="G2" s="216"/>
      <c r="H2" s="216"/>
      <c r="I2" s="216"/>
      <c r="J2" s="67"/>
    </row>
    <row r="3" spans="1:6" ht="34.5" customHeight="1">
      <c r="A3" s="64"/>
      <c r="E3" s="63"/>
      <c r="F3" s="63"/>
    </row>
    <row r="4" ht="15" customHeight="1">
      <c r="A4" s="64"/>
    </row>
    <row r="5" ht="14.25" customHeight="1">
      <c r="A5" s="64"/>
    </row>
    <row r="6" ht="20.25" customHeight="1">
      <c r="A6" s="64"/>
    </row>
    <row r="7" ht="14.25" customHeight="1">
      <c r="A7" s="64"/>
    </row>
    <row r="8" ht="15.75" customHeight="1">
      <c r="A8" s="64"/>
    </row>
    <row r="9" ht="15.75">
      <c r="A9" s="64"/>
    </row>
    <row r="10" ht="15" customHeight="1"/>
    <row r="11" ht="51.75" customHeight="1"/>
    <row r="12" spans="1:10" ht="43.5" customHeight="1">
      <c r="A12" s="216" t="s">
        <v>23</v>
      </c>
      <c r="B12" s="216"/>
      <c r="C12" s="216"/>
      <c r="D12" s="216"/>
      <c r="E12" s="216"/>
      <c r="F12" s="216"/>
      <c r="G12" s="216"/>
      <c r="H12" s="216"/>
      <c r="I12" s="216"/>
      <c r="J12" s="67"/>
    </row>
    <row r="13" spans="1:10" ht="41.25" customHeight="1">
      <c r="A13" s="216" t="s">
        <v>24</v>
      </c>
      <c r="B13" s="216"/>
      <c r="C13" s="216"/>
      <c r="D13" s="216"/>
      <c r="E13" s="216"/>
      <c r="F13" s="216"/>
      <c r="G13" s="216"/>
      <c r="H13" s="216"/>
      <c r="I13" s="216"/>
      <c r="J13" s="67"/>
    </row>
    <row r="14" ht="26.25" customHeight="1">
      <c r="A14" s="68"/>
    </row>
    <row r="15" spans="1:10" ht="24.75" customHeight="1">
      <c r="A15" s="217" t="s">
        <v>102</v>
      </c>
      <c r="B15" s="217"/>
      <c r="C15" s="217"/>
      <c r="D15" s="217"/>
      <c r="E15" s="217"/>
      <c r="F15" s="217"/>
      <c r="G15" s="217"/>
      <c r="H15" s="217"/>
      <c r="I15" s="217"/>
      <c r="J15" s="71"/>
    </row>
    <row r="16" ht="43.5" customHeight="1">
      <c r="A16" s="65"/>
    </row>
    <row r="17" spans="1:10" ht="36" customHeight="1">
      <c r="A17" s="218" t="s">
        <v>22</v>
      </c>
      <c r="B17" s="218"/>
      <c r="C17" s="218"/>
      <c r="D17" s="218"/>
      <c r="E17" s="218"/>
      <c r="F17" s="218"/>
      <c r="G17" s="218"/>
      <c r="H17" s="218"/>
      <c r="I17" s="218"/>
      <c r="J17" s="72"/>
    </row>
    <row r="18" spans="1:5" ht="39.75" customHeight="1">
      <c r="A18" s="69"/>
      <c r="E18" s="40"/>
    </row>
    <row r="19" spans="1:10" ht="15.75">
      <c r="A19" s="215" t="s">
        <v>103</v>
      </c>
      <c r="B19" s="215"/>
      <c r="C19" s="215"/>
      <c r="D19" s="215"/>
      <c r="E19" s="215"/>
      <c r="F19" s="215"/>
      <c r="G19" s="215"/>
      <c r="H19" s="215"/>
      <c r="I19" s="215"/>
      <c r="J19" s="73"/>
    </row>
    <row r="20" spans="1:10" ht="22.5" customHeight="1">
      <c r="A20" s="215" t="s">
        <v>104</v>
      </c>
      <c r="B20" s="215"/>
      <c r="C20" s="215"/>
      <c r="D20" s="215"/>
      <c r="E20" s="215"/>
      <c r="F20" s="215"/>
      <c r="G20" s="215"/>
      <c r="H20" s="215"/>
      <c r="I20" s="215"/>
      <c r="J20" s="73"/>
    </row>
    <row r="22" spans="2:8" ht="15.75">
      <c r="B22" s="40"/>
      <c r="D22" s="7"/>
      <c r="E22" s="38"/>
      <c r="H22" s="38"/>
    </row>
    <row r="23" spans="2:8" ht="15.75">
      <c r="B23" s="40"/>
      <c r="E23" s="38"/>
      <c r="H23" s="38"/>
    </row>
    <row r="24" spans="2:8" ht="15.75">
      <c r="B24" s="40"/>
      <c r="E24" s="38"/>
      <c r="H24" s="38"/>
    </row>
    <row r="26" spans="2:8" ht="15.75">
      <c r="B26" s="66"/>
      <c r="E26" s="38"/>
      <c r="H26" s="38"/>
    </row>
    <row r="28" ht="15.75">
      <c r="B28" s="66"/>
    </row>
    <row r="30" spans="2:10" ht="15.75">
      <c r="B30" s="38"/>
      <c r="C30" s="40"/>
      <c r="D30" s="40"/>
      <c r="E30" s="38"/>
      <c r="F30" s="40"/>
      <c r="G30" s="40"/>
      <c r="H30" s="38"/>
      <c r="I30" s="40"/>
      <c r="J30" s="40"/>
    </row>
    <row r="31" spans="2:10" ht="15.75">
      <c r="B31" s="38"/>
      <c r="C31" s="40"/>
      <c r="D31" s="40"/>
      <c r="E31" s="38"/>
      <c r="F31" s="40"/>
      <c r="G31" s="40"/>
      <c r="H31" s="38"/>
      <c r="I31" s="40"/>
      <c r="J31" s="40"/>
    </row>
    <row r="32" spans="2:10" ht="15.75">
      <c r="B32" s="38"/>
      <c r="C32" s="40"/>
      <c r="D32" s="40"/>
      <c r="E32" s="38"/>
      <c r="F32" s="40"/>
      <c r="G32" s="40"/>
      <c r="H32" s="38"/>
      <c r="I32" s="40"/>
      <c r="J32" s="40"/>
    </row>
    <row r="33" spans="2:10" ht="15.75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15.75">
      <c r="B34" s="66"/>
      <c r="C34" s="40"/>
      <c r="D34" s="40"/>
      <c r="E34" s="38"/>
      <c r="F34" s="40"/>
      <c r="G34" s="40"/>
      <c r="H34" s="38"/>
      <c r="I34" s="40"/>
      <c r="J34" s="40"/>
    </row>
    <row r="35" spans="2:10" ht="15.75">
      <c r="B35" s="40"/>
      <c r="C35" s="40"/>
      <c r="D35" s="40"/>
      <c r="E35" s="40"/>
      <c r="F35" s="40"/>
      <c r="G35" s="40"/>
      <c r="H35" s="38"/>
      <c r="I35" s="40"/>
      <c r="J35" s="40"/>
    </row>
    <row r="36" spans="2:10" ht="15.75">
      <c r="B36" s="66"/>
      <c r="C36" s="40"/>
      <c r="D36" s="40"/>
      <c r="E36" s="38"/>
      <c r="F36" s="40"/>
      <c r="G36" s="40"/>
      <c r="H36" s="38"/>
      <c r="I36" s="40"/>
      <c r="J36" s="40"/>
    </row>
    <row r="37" spans="2:10" ht="15.75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15.75">
      <c r="B38" s="40"/>
      <c r="C38" s="40"/>
      <c r="D38" s="40"/>
      <c r="E38" s="40"/>
      <c r="F38" s="40"/>
      <c r="G38" s="40"/>
      <c r="H38" s="40"/>
      <c r="I38" s="40"/>
      <c r="J38" s="40"/>
    </row>
    <row r="39" spans="2:10" ht="15.75">
      <c r="B39" s="40"/>
      <c r="C39" s="40"/>
      <c r="D39" s="40"/>
      <c r="E39" s="40"/>
      <c r="F39" s="40"/>
      <c r="G39" s="40"/>
      <c r="H39" s="40"/>
      <c r="I39" s="40"/>
      <c r="J39" s="40"/>
    </row>
    <row r="40" spans="2:10" ht="15.75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15.75">
      <c r="B41" s="40"/>
      <c r="C41" s="40"/>
      <c r="D41" s="40"/>
      <c r="E41" s="40"/>
      <c r="F41" s="40"/>
      <c r="G41" s="40"/>
      <c r="H41" s="40"/>
      <c r="I41" s="40"/>
      <c r="J41" s="40"/>
    </row>
    <row r="42" spans="2:10" ht="15.75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15.75">
      <c r="B43" s="40"/>
      <c r="C43" s="40"/>
      <c r="D43" s="40"/>
      <c r="E43" s="40"/>
      <c r="F43" s="40"/>
      <c r="G43" s="40"/>
      <c r="H43" s="40"/>
      <c r="I43" s="40"/>
      <c r="J43" s="40"/>
    </row>
    <row r="44" spans="2:10" ht="15.75">
      <c r="B44" s="40"/>
      <c r="C44" s="40"/>
      <c r="D44" s="40"/>
      <c r="E44" s="40"/>
      <c r="F44" s="40"/>
      <c r="G44" s="40"/>
      <c r="H44" s="40"/>
      <c r="I44" s="40"/>
      <c r="J44" s="40"/>
    </row>
    <row r="45" spans="2:10" ht="15.75">
      <c r="B45" s="40"/>
      <c r="C45" s="40"/>
      <c r="D45" s="40"/>
      <c r="E45" s="40"/>
      <c r="F45" s="40"/>
      <c r="G45" s="40"/>
      <c r="H45" s="40"/>
      <c r="I45" s="40"/>
      <c r="J45" s="40"/>
    </row>
    <row r="46" spans="2:10" ht="15.75">
      <c r="B46" s="40"/>
      <c r="C46" s="40"/>
      <c r="D46" s="40"/>
      <c r="E46" s="40"/>
      <c r="F46" s="40"/>
      <c r="G46" s="40"/>
      <c r="H46" s="40"/>
      <c r="I46" s="40"/>
      <c r="J46" s="40"/>
    </row>
    <row r="47" spans="2:10" ht="15.75">
      <c r="B47" s="40"/>
      <c r="C47" s="40"/>
      <c r="D47" s="40"/>
      <c r="E47" s="40"/>
      <c r="F47" s="40"/>
      <c r="G47" s="40"/>
      <c r="H47" s="40"/>
      <c r="I47" s="40"/>
      <c r="J47" s="40"/>
    </row>
    <row r="48" spans="2:10" ht="15.75">
      <c r="B48" s="40"/>
      <c r="C48" s="40"/>
      <c r="D48" s="40"/>
      <c r="E48" s="40"/>
      <c r="F48" s="40"/>
      <c r="G48" s="40"/>
      <c r="H48" s="40"/>
      <c r="I48" s="40"/>
      <c r="J48" s="40"/>
    </row>
    <row r="49" spans="2:10" ht="15.75">
      <c r="B49" s="40"/>
      <c r="C49" s="40"/>
      <c r="D49" s="40"/>
      <c r="E49" s="40"/>
      <c r="F49" s="40"/>
      <c r="G49" s="40"/>
      <c r="H49" s="40"/>
      <c r="I49" s="40"/>
      <c r="J49" s="40"/>
    </row>
    <row r="50" spans="2:10" ht="15.75">
      <c r="B50" s="40"/>
      <c r="C50" s="40"/>
      <c r="D50" s="40"/>
      <c r="E50" s="40"/>
      <c r="F50" s="40"/>
      <c r="G50" s="40"/>
      <c r="H50" s="40"/>
      <c r="I50" s="40"/>
      <c r="J50" s="40"/>
    </row>
    <row r="51" spans="2:10" ht="15.75">
      <c r="B51" s="40"/>
      <c r="C51" s="40"/>
      <c r="D51" s="40"/>
      <c r="E51" s="40"/>
      <c r="F51" s="40"/>
      <c r="G51" s="40"/>
      <c r="H51" s="40"/>
      <c r="I51" s="40"/>
      <c r="J51" s="40"/>
    </row>
    <row r="52" spans="2:10" ht="15.75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15.7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15.75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5.75">
      <c r="B55" s="40"/>
      <c r="C55" s="40"/>
      <c r="D55" s="40"/>
      <c r="E55" s="40"/>
      <c r="F55" s="40"/>
      <c r="G55" s="40"/>
      <c r="H55" s="40"/>
      <c r="I55" s="40"/>
      <c r="J55" s="40"/>
    </row>
    <row r="56" spans="2:10" ht="15.75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5.75">
      <c r="B57" s="40"/>
      <c r="C57" s="40"/>
      <c r="D57" s="40"/>
      <c r="E57" s="40"/>
      <c r="F57" s="40"/>
      <c r="G57" s="40"/>
      <c r="H57" s="40"/>
      <c r="I57" s="40"/>
      <c r="J57" s="40"/>
    </row>
    <row r="58" spans="2:10" ht="15.75">
      <c r="B58" s="40"/>
      <c r="C58" s="40"/>
      <c r="D58" s="40"/>
      <c r="E58" s="40"/>
      <c r="F58" s="40"/>
      <c r="G58" s="40"/>
      <c r="H58" s="40"/>
      <c r="I58" s="40"/>
      <c r="J58" s="40"/>
    </row>
    <row r="59" spans="2:10" ht="15.75">
      <c r="B59" s="40"/>
      <c r="C59" s="40"/>
      <c r="D59" s="40"/>
      <c r="E59" s="40"/>
      <c r="F59" s="40"/>
      <c r="G59" s="40"/>
      <c r="H59" s="40"/>
      <c r="I59" s="40"/>
      <c r="J59" s="40"/>
    </row>
    <row r="60" spans="2:10" ht="15.75">
      <c r="B60" s="40"/>
      <c r="C60" s="40"/>
      <c r="D60" s="40"/>
      <c r="E60" s="40"/>
      <c r="F60" s="40"/>
      <c r="G60" s="40"/>
      <c r="H60" s="40"/>
      <c r="I60" s="40"/>
      <c r="J60" s="40"/>
    </row>
    <row r="61" spans="2:10" ht="15.75">
      <c r="B61" s="40"/>
      <c r="C61" s="40"/>
      <c r="D61" s="40"/>
      <c r="E61" s="40"/>
      <c r="F61" s="40"/>
      <c r="G61" s="40"/>
      <c r="H61" s="40"/>
      <c r="I61" s="40"/>
      <c r="J61" s="40"/>
    </row>
    <row r="62" spans="2:10" ht="15.75">
      <c r="B62" s="40"/>
      <c r="C62" s="40"/>
      <c r="D62" s="40"/>
      <c r="E62" s="40"/>
      <c r="F62" s="40"/>
      <c r="G62" s="40"/>
      <c r="H62" s="40"/>
      <c r="I62" s="40"/>
      <c r="J62" s="40"/>
    </row>
    <row r="63" spans="2:10" ht="15.75">
      <c r="B63" s="40"/>
      <c r="C63" s="40"/>
      <c r="D63" s="40"/>
      <c r="E63" s="40"/>
      <c r="F63" s="40"/>
      <c r="G63" s="40"/>
      <c r="H63" s="40"/>
      <c r="I63" s="40"/>
      <c r="J63" s="40"/>
    </row>
    <row r="64" spans="2:10" ht="15.75">
      <c r="B64" s="40"/>
      <c r="C64" s="40"/>
      <c r="D64" s="40"/>
      <c r="E64" s="40"/>
      <c r="F64" s="40"/>
      <c r="G64" s="40"/>
      <c r="H64" s="40"/>
      <c r="I64" s="40"/>
      <c r="J64" s="40"/>
    </row>
    <row r="65" spans="2:10" ht="15.75">
      <c r="B65" s="40"/>
      <c r="C65" s="40"/>
      <c r="D65" s="40"/>
      <c r="E65" s="40"/>
      <c r="F65" s="40"/>
      <c r="G65" s="40"/>
      <c r="H65" s="40"/>
      <c r="I65" s="40"/>
      <c r="J65" s="40"/>
    </row>
    <row r="66" spans="2:10" ht="15.75">
      <c r="B66" s="40"/>
      <c r="C66" s="40"/>
      <c r="D66" s="40"/>
      <c r="E66" s="40"/>
      <c r="F66" s="40"/>
      <c r="G66" s="40"/>
      <c r="H66" s="40"/>
      <c r="I66" s="40"/>
      <c r="J66" s="40"/>
    </row>
    <row r="67" spans="2:10" ht="15.75">
      <c r="B67" s="40"/>
      <c r="C67" s="40"/>
      <c r="D67" s="40"/>
      <c r="E67" s="40"/>
      <c r="F67" s="40"/>
      <c r="G67" s="40"/>
      <c r="H67" s="40"/>
      <c r="I67" s="40"/>
      <c r="J67" s="40"/>
    </row>
    <row r="68" spans="2:10" ht="15.75">
      <c r="B68" s="40"/>
      <c r="C68" s="40"/>
      <c r="D68" s="40"/>
      <c r="E68" s="40"/>
      <c r="F68" s="40"/>
      <c r="G68" s="40"/>
      <c r="H68" s="40"/>
      <c r="I68" s="40"/>
      <c r="J68" s="40"/>
    </row>
    <row r="69" spans="2:10" ht="15.75">
      <c r="B69" s="40"/>
      <c r="C69" s="40"/>
      <c r="D69" s="40"/>
      <c r="E69" s="40"/>
      <c r="F69" s="40"/>
      <c r="G69" s="40"/>
      <c r="H69" s="40"/>
      <c r="I69" s="40"/>
      <c r="J69" s="40"/>
    </row>
    <row r="70" spans="2:10" ht="15.75">
      <c r="B70" s="40"/>
      <c r="C70" s="40"/>
      <c r="D70" s="40"/>
      <c r="E70" s="40"/>
      <c r="F70" s="40"/>
      <c r="G70" s="40"/>
      <c r="H70" s="40"/>
      <c r="I70" s="40"/>
      <c r="J70" s="40"/>
    </row>
  </sheetData>
  <sheetProtection/>
  <mergeCells count="8">
    <mergeCell ref="A19:I19"/>
    <mergeCell ref="A20:I20"/>
    <mergeCell ref="A1:I1"/>
    <mergeCell ref="A2:I2"/>
    <mergeCell ref="A12:I12"/>
    <mergeCell ref="A13:I13"/>
    <mergeCell ref="A15:I15"/>
    <mergeCell ref="A17:I17"/>
  </mergeCells>
  <printOptions/>
  <pageMargins left="0.9448818897637796" right="0.7086614173228347" top="1.141732283464567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53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1" width="7.8515625" style="0" customWidth="1"/>
    <col min="12" max="12" width="6.8515625" style="0" customWidth="1"/>
    <col min="13" max="13" width="10.00390625" style="20" customWidth="1"/>
    <col min="14" max="14" width="6.421875" style="20" customWidth="1"/>
    <col min="15" max="15" width="7.140625" style="0" customWidth="1"/>
  </cols>
  <sheetData>
    <row r="1" spans="1:13" ht="12.75" customHeight="1">
      <c r="A1" s="95"/>
      <c r="B1" s="95"/>
      <c r="C1" s="95"/>
      <c r="D1" s="242" t="s">
        <v>0</v>
      </c>
      <c r="E1" s="242"/>
      <c r="F1" s="242"/>
      <c r="G1" s="242"/>
      <c r="H1" s="242"/>
      <c r="I1" s="242"/>
      <c r="J1" s="241" t="s">
        <v>162</v>
      </c>
      <c r="K1" s="241"/>
      <c r="L1" s="1"/>
      <c r="M1" s="1"/>
    </row>
    <row r="2" spans="1:13" ht="12.75" customHeight="1">
      <c r="A2" s="75"/>
      <c r="B2" s="75"/>
      <c r="C2" s="75"/>
      <c r="D2" s="75"/>
      <c r="E2" s="75"/>
      <c r="F2" s="75"/>
      <c r="G2" s="75"/>
      <c r="H2" s="75"/>
      <c r="I2" s="75"/>
      <c r="J2" s="241" t="s">
        <v>147</v>
      </c>
      <c r="K2" s="241"/>
      <c r="L2" s="1"/>
      <c r="M2" s="1"/>
    </row>
    <row r="3" spans="1:13" ht="20.25" customHeight="1">
      <c r="A3" s="76"/>
      <c r="B3" s="76"/>
      <c r="C3" s="76"/>
      <c r="D3" s="257" t="s">
        <v>100</v>
      </c>
      <c r="E3" s="257"/>
      <c r="F3" s="257"/>
      <c r="G3" s="257"/>
      <c r="H3" s="257"/>
      <c r="I3" s="257"/>
      <c r="J3" s="1"/>
      <c r="K3" s="1"/>
      <c r="L3" s="1"/>
      <c r="M3" s="1"/>
    </row>
    <row r="4" spans="1:13" ht="12.75" customHeight="1">
      <c r="A4" s="62"/>
      <c r="B4" s="62"/>
      <c r="C4" s="62"/>
      <c r="D4" s="258" t="s">
        <v>101</v>
      </c>
      <c r="E4" s="258"/>
      <c r="F4" s="258"/>
      <c r="G4" s="258"/>
      <c r="H4" s="258"/>
      <c r="I4" s="258"/>
      <c r="J4" s="266" t="s">
        <v>32</v>
      </c>
      <c r="K4" s="266"/>
      <c r="L4" s="1"/>
      <c r="M4" s="1"/>
    </row>
    <row r="5" spans="1:13" ht="12.75" customHeight="1">
      <c r="A5" s="61"/>
      <c r="B5" s="61"/>
      <c r="C5" s="61"/>
      <c r="D5" s="61"/>
      <c r="E5" s="61"/>
      <c r="F5" s="61"/>
      <c r="G5" s="61"/>
      <c r="H5" s="61"/>
      <c r="I5" s="1"/>
      <c r="J5" s="241" t="s">
        <v>158</v>
      </c>
      <c r="K5" s="241"/>
      <c r="L5" s="241"/>
      <c r="M5" s="1"/>
    </row>
    <row r="6" spans="1:13" ht="12.75" customHeight="1">
      <c r="A6" s="106"/>
      <c r="B6" s="106"/>
      <c r="C6" s="106"/>
      <c r="D6" s="262" t="s">
        <v>30</v>
      </c>
      <c r="E6" s="262"/>
      <c r="F6" s="262"/>
      <c r="G6" s="262"/>
      <c r="H6" s="262"/>
      <c r="I6" s="262"/>
      <c r="J6" s="241" t="s">
        <v>194</v>
      </c>
      <c r="K6" s="241"/>
      <c r="L6" s="241"/>
      <c r="M6" s="1"/>
    </row>
    <row r="7" spans="1:13" ht="20.25" customHeight="1">
      <c r="A7" s="77"/>
      <c r="B7" s="77"/>
      <c r="C7" s="77"/>
      <c r="D7" s="261" t="s">
        <v>2</v>
      </c>
      <c r="E7" s="261"/>
      <c r="F7" s="261"/>
      <c r="G7" s="261"/>
      <c r="H7" s="261"/>
      <c r="I7" s="261"/>
      <c r="J7" s="77"/>
      <c r="K7" s="1"/>
      <c r="L7" s="1"/>
      <c r="M7" s="77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 customHeight="1">
      <c r="A9" s="77"/>
      <c r="B9" s="270" t="s">
        <v>74</v>
      </c>
      <c r="C9" s="270"/>
      <c r="D9" s="270"/>
      <c r="E9" s="270"/>
      <c r="F9" s="270"/>
      <c r="G9" s="270"/>
      <c r="H9" s="270"/>
      <c r="I9" s="270"/>
      <c r="J9" s="270"/>
      <c r="K9" s="270"/>
      <c r="L9" s="77"/>
      <c r="M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85" t="s">
        <v>3</v>
      </c>
      <c r="C11" s="233" t="s">
        <v>4</v>
      </c>
      <c r="D11" s="290" t="s">
        <v>5</v>
      </c>
      <c r="E11" s="250" t="s">
        <v>75</v>
      </c>
      <c r="F11" s="233" t="s">
        <v>29</v>
      </c>
      <c r="G11" s="228" t="s">
        <v>6</v>
      </c>
      <c r="H11" s="229"/>
      <c r="I11" s="230"/>
      <c r="J11" s="295" t="s">
        <v>78</v>
      </c>
      <c r="K11" s="255" t="s">
        <v>9</v>
      </c>
      <c r="L11" s="293" t="s">
        <v>193</v>
      </c>
      <c r="M11"/>
      <c r="N11"/>
    </row>
    <row r="12" spans="2:14" ht="18" customHeight="1" thickBot="1">
      <c r="B12" s="286"/>
      <c r="C12" s="234"/>
      <c r="D12" s="291"/>
      <c r="E12" s="251"/>
      <c r="F12" s="234"/>
      <c r="G12" s="15">
        <v>1</v>
      </c>
      <c r="H12" s="15">
        <v>2</v>
      </c>
      <c r="I12" s="102">
        <v>3</v>
      </c>
      <c r="J12" s="296"/>
      <c r="K12" s="256"/>
      <c r="L12" s="294"/>
      <c r="M12"/>
      <c r="N12"/>
    </row>
    <row r="13" spans="2:14" ht="15.75">
      <c r="B13" s="16">
        <f aca="true" t="shared" si="0" ref="B13:B18">B12+1</f>
        <v>1</v>
      </c>
      <c r="C13" s="22">
        <v>38</v>
      </c>
      <c r="D13" s="23" t="s">
        <v>176</v>
      </c>
      <c r="E13" s="24" t="s">
        <v>98</v>
      </c>
      <c r="F13" s="25" t="s">
        <v>71</v>
      </c>
      <c r="G13" s="140">
        <v>262</v>
      </c>
      <c r="H13" s="140" t="s">
        <v>145</v>
      </c>
      <c r="I13" s="141" t="s">
        <v>145</v>
      </c>
      <c r="J13" s="100">
        <f aca="true" t="shared" si="1" ref="J13:J19">MAX(G13:I13)</f>
        <v>262</v>
      </c>
      <c r="K13" s="128">
        <f aca="true" t="shared" si="2" ref="K13:K19">RANK(J13,J$13:J$19)</f>
        <v>1</v>
      </c>
      <c r="L13" s="100">
        <f aca="true" t="shared" si="3" ref="L13:L19">INT(((J13/$J$13)+((LOG(7)-LOG(K13))/10))*100)</f>
        <v>108</v>
      </c>
      <c r="M13"/>
      <c r="N13"/>
    </row>
    <row r="14" spans="2:14" ht="15.75">
      <c r="B14" s="21">
        <f t="shared" si="0"/>
        <v>2</v>
      </c>
      <c r="C14" s="22">
        <v>18</v>
      </c>
      <c r="D14" s="132" t="s">
        <v>172</v>
      </c>
      <c r="E14" s="24" t="s">
        <v>127</v>
      </c>
      <c r="F14" s="25" t="s">
        <v>66</v>
      </c>
      <c r="G14" s="31">
        <v>138</v>
      </c>
      <c r="H14" s="31" t="s">
        <v>145</v>
      </c>
      <c r="I14" s="98" t="s">
        <v>145</v>
      </c>
      <c r="J14" s="101">
        <f t="shared" si="1"/>
        <v>138</v>
      </c>
      <c r="K14" s="127">
        <f t="shared" si="2"/>
        <v>2</v>
      </c>
      <c r="L14" s="101">
        <f t="shared" si="3"/>
        <v>58</v>
      </c>
      <c r="M14"/>
      <c r="N14"/>
    </row>
    <row r="15" spans="2:14" ht="15.75">
      <c r="B15" s="21">
        <f t="shared" si="0"/>
        <v>3</v>
      </c>
      <c r="C15" s="22">
        <v>16</v>
      </c>
      <c r="D15" s="132" t="s">
        <v>171</v>
      </c>
      <c r="E15" s="24" t="s">
        <v>126</v>
      </c>
      <c r="F15" s="25" t="s">
        <v>66</v>
      </c>
      <c r="G15" s="26">
        <v>134</v>
      </c>
      <c r="H15" s="26" t="s">
        <v>145</v>
      </c>
      <c r="I15" s="97" t="s">
        <v>145</v>
      </c>
      <c r="J15" s="101">
        <f t="shared" si="1"/>
        <v>134</v>
      </c>
      <c r="K15" s="127">
        <f t="shared" si="2"/>
        <v>3</v>
      </c>
      <c r="L15" s="101">
        <f t="shared" si="3"/>
        <v>54</v>
      </c>
      <c r="M15"/>
      <c r="N15"/>
    </row>
    <row r="16" spans="2:14" ht="15.75">
      <c r="B16" s="21">
        <f t="shared" si="0"/>
        <v>4</v>
      </c>
      <c r="C16" s="22">
        <v>19</v>
      </c>
      <c r="D16" s="132" t="s">
        <v>173</v>
      </c>
      <c r="E16" s="24" t="s">
        <v>128</v>
      </c>
      <c r="F16" s="59" t="s">
        <v>66</v>
      </c>
      <c r="G16" s="26">
        <v>125</v>
      </c>
      <c r="H16" s="26" t="s">
        <v>145</v>
      </c>
      <c r="I16" s="97" t="s">
        <v>145</v>
      </c>
      <c r="J16" s="101">
        <f t="shared" si="1"/>
        <v>125</v>
      </c>
      <c r="K16" s="127">
        <f t="shared" si="2"/>
        <v>4</v>
      </c>
      <c r="L16" s="101">
        <f t="shared" si="3"/>
        <v>50</v>
      </c>
      <c r="M16"/>
      <c r="N16"/>
    </row>
    <row r="17" spans="2:14" ht="15.75">
      <c r="B17" s="21">
        <f t="shared" si="0"/>
        <v>5</v>
      </c>
      <c r="C17" s="129">
        <v>12</v>
      </c>
      <c r="D17" s="133" t="s">
        <v>166</v>
      </c>
      <c r="E17" s="129">
        <v>317</v>
      </c>
      <c r="F17" s="129" t="s">
        <v>66</v>
      </c>
      <c r="G17" s="26">
        <v>123</v>
      </c>
      <c r="H17" s="26" t="s">
        <v>145</v>
      </c>
      <c r="I17" s="97" t="s">
        <v>145</v>
      </c>
      <c r="J17" s="101">
        <f t="shared" si="1"/>
        <v>123</v>
      </c>
      <c r="K17" s="127">
        <f t="shared" si="2"/>
        <v>5</v>
      </c>
      <c r="L17" s="168">
        <f t="shared" si="3"/>
        <v>48</v>
      </c>
      <c r="M17"/>
      <c r="N17"/>
    </row>
    <row r="18" spans="2:14" ht="15.75">
      <c r="B18" s="21">
        <f t="shared" si="0"/>
        <v>6</v>
      </c>
      <c r="C18" s="22">
        <v>14</v>
      </c>
      <c r="D18" s="133" t="s">
        <v>170</v>
      </c>
      <c r="E18" s="24" t="s">
        <v>111</v>
      </c>
      <c r="F18" s="59" t="s">
        <v>66</v>
      </c>
      <c r="G18" s="26">
        <v>120</v>
      </c>
      <c r="H18" s="26" t="s">
        <v>145</v>
      </c>
      <c r="I18" s="97" t="s">
        <v>145</v>
      </c>
      <c r="J18" s="101">
        <f t="shared" si="1"/>
        <v>120</v>
      </c>
      <c r="K18" s="127">
        <f t="shared" si="2"/>
        <v>6</v>
      </c>
      <c r="L18" s="101">
        <f t="shared" si="3"/>
        <v>46</v>
      </c>
      <c r="M18"/>
      <c r="N18"/>
    </row>
    <row r="19" spans="2:14" ht="16.5" thickBot="1">
      <c r="B19" s="34">
        <f>B18+1</f>
        <v>7</v>
      </c>
      <c r="C19" s="155">
        <v>13</v>
      </c>
      <c r="D19" s="156" t="s">
        <v>165</v>
      </c>
      <c r="E19" s="155">
        <v>256</v>
      </c>
      <c r="F19" s="155" t="s">
        <v>66</v>
      </c>
      <c r="G19" s="151">
        <v>116</v>
      </c>
      <c r="H19" s="151" t="s">
        <v>145</v>
      </c>
      <c r="I19" s="152" t="s">
        <v>145</v>
      </c>
      <c r="J19" s="161">
        <f t="shared" si="1"/>
        <v>116</v>
      </c>
      <c r="K19" s="148">
        <f t="shared" si="2"/>
        <v>7</v>
      </c>
      <c r="L19" s="101">
        <f t="shared" si="3"/>
        <v>44</v>
      </c>
      <c r="M19"/>
      <c r="N19"/>
    </row>
    <row r="22" spans="2:15" ht="20.25" customHeight="1">
      <c r="B22" s="221" t="s">
        <v>136</v>
      </c>
      <c r="C22" s="221"/>
      <c r="D22" s="221"/>
      <c r="E22" s="221"/>
      <c r="F22" s="221"/>
      <c r="G22" s="221"/>
      <c r="H22" s="73"/>
      <c r="I22" s="39"/>
      <c r="K22" s="40" t="s">
        <v>10</v>
      </c>
      <c r="L22" s="20"/>
      <c r="M22"/>
      <c r="N22"/>
      <c r="O22" s="20"/>
    </row>
    <row r="23" spans="2:15" ht="20.25" customHeight="1">
      <c r="B23" s="41"/>
      <c r="C23" s="42"/>
      <c r="D23" s="38"/>
      <c r="E23" s="38"/>
      <c r="F23" s="43"/>
      <c r="I23" s="40"/>
      <c r="L23" s="20"/>
      <c r="M23"/>
      <c r="N23"/>
      <c r="O23" s="20"/>
    </row>
    <row r="24" spans="2:15" ht="20.25" customHeight="1">
      <c r="B24" s="241" t="s">
        <v>135</v>
      </c>
      <c r="C24" s="241"/>
      <c r="D24" s="241"/>
      <c r="E24" s="241"/>
      <c r="F24" s="241"/>
      <c r="H24" s="38" t="s">
        <v>34</v>
      </c>
      <c r="I24" s="38"/>
      <c r="J24" s="38"/>
      <c r="K24" s="38"/>
      <c r="L24" s="38"/>
      <c r="M24" s="38"/>
      <c r="N24"/>
      <c r="O24" s="20"/>
    </row>
    <row r="25" spans="2:15" ht="20.25" customHeight="1">
      <c r="B25" s="44"/>
      <c r="C25" s="45"/>
      <c r="D25" s="46"/>
      <c r="E25" s="46"/>
      <c r="F25" s="47"/>
      <c r="I25" s="40"/>
      <c r="L25" s="20"/>
      <c r="M25"/>
      <c r="N25"/>
      <c r="O25" s="20"/>
    </row>
    <row r="26" spans="2:13" ht="20.25" customHeight="1">
      <c r="B26" s="62" t="s">
        <v>33</v>
      </c>
      <c r="C26" s="62"/>
      <c r="D26" s="62"/>
      <c r="E26" s="62"/>
      <c r="F26" s="62"/>
      <c r="H26" s="73" t="s">
        <v>142</v>
      </c>
      <c r="I26" s="103"/>
      <c r="J26" s="103"/>
      <c r="K26" s="103"/>
      <c r="L26" s="103"/>
      <c r="M26" s="103"/>
    </row>
    <row r="27" spans="3:15" ht="20.25" customHeight="1">
      <c r="C27" s="48"/>
      <c r="D27" s="49"/>
      <c r="E27" s="40"/>
      <c r="F27" s="40"/>
      <c r="G27" s="50"/>
      <c r="H27" s="43"/>
      <c r="I27" s="40"/>
      <c r="L27" s="20"/>
      <c r="M27"/>
      <c r="N27" s="51"/>
      <c r="O27" s="20"/>
    </row>
    <row r="28" spans="3:15" ht="20.25" customHeight="1">
      <c r="C28" s="43"/>
      <c r="D28" s="40"/>
      <c r="E28" s="52"/>
      <c r="F28" s="52"/>
      <c r="G28" s="49"/>
      <c r="H28" s="73" t="s">
        <v>42</v>
      </c>
      <c r="I28" s="73"/>
      <c r="J28" s="73"/>
      <c r="K28" s="73"/>
      <c r="L28" s="73"/>
      <c r="M28" s="73"/>
      <c r="O28" s="20"/>
    </row>
  </sheetData>
  <sheetProtection/>
  <mergeCells count="22">
    <mergeCell ref="F11:F12"/>
    <mergeCell ref="D4:I4"/>
    <mergeCell ref="D6:I6"/>
    <mergeCell ref="J5:L5"/>
    <mergeCell ref="J6:L6"/>
    <mergeCell ref="B22:G22"/>
    <mergeCell ref="B24:F24"/>
    <mergeCell ref="L11:L12"/>
    <mergeCell ref="B11:B12"/>
    <mergeCell ref="C11:C12"/>
    <mergeCell ref="D11:D12"/>
    <mergeCell ref="K11:K12"/>
    <mergeCell ref="G11:I11"/>
    <mergeCell ref="J11:J12"/>
    <mergeCell ref="E11:E12"/>
    <mergeCell ref="D1:I1"/>
    <mergeCell ref="D3:I3"/>
    <mergeCell ref="J1:K1"/>
    <mergeCell ref="J2:K2"/>
    <mergeCell ref="D7:I7"/>
    <mergeCell ref="B9:K9"/>
    <mergeCell ref="J4:K4"/>
  </mergeCells>
  <printOptions horizontalCentered="1"/>
  <pageMargins left="0.3937007874015748" right="0.11811023622047245" top="0.1968503937007874" bottom="0.1968503937007874" header="0" footer="0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SheetLayoutView="10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53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1" width="7.8515625" style="0" customWidth="1"/>
    <col min="12" max="12" width="6.8515625" style="0" customWidth="1"/>
    <col min="13" max="13" width="10.00390625" style="20" customWidth="1"/>
    <col min="14" max="14" width="6.421875" style="20" customWidth="1"/>
    <col min="15" max="15" width="7.140625" style="0" customWidth="1"/>
  </cols>
  <sheetData>
    <row r="1" spans="1:13" ht="12.75" customHeight="1">
      <c r="A1" s="95"/>
      <c r="B1" s="95"/>
      <c r="C1" s="95"/>
      <c r="D1" s="242" t="s">
        <v>0</v>
      </c>
      <c r="E1" s="242"/>
      <c r="F1" s="242"/>
      <c r="G1" s="242"/>
      <c r="H1" s="242"/>
      <c r="I1" s="242"/>
      <c r="J1" s="241" t="s">
        <v>161</v>
      </c>
      <c r="K1" s="241"/>
      <c r="L1" s="1"/>
      <c r="M1" s="1"/>
    </row>
    <row r="2" spans="1:13" ht="12.75" customHeight="1">
      <c r="A2" s="75"/>
      <c r="B2" s="75"/>
      <c r="C2" s="75"/>
      <c r="D2" s="75"/>
      <c r="E2" s="75"/>
      <c r="F2" s="75"/>
      <c r="G2" s="75"/>
      <c r="H2" s="75"/>
      <c r="I2" s="75"/>
      <c r="J2" s="241" t="s">
        <v>147</v>
      </c>
      <c r="K2" s="241"/>
      <c r="L2" s="1"/>
      <c r="M2" s="1"/>
    </row>
    <row r="3" spans="1:13" ht="20.25" customHeight="1">
      <c r="A3" s="76"/>
      <c r="B3" s="76"/>
      <c r="C3" s="76"/>
      <c r="D3" s="257" t="s">
        <v>100</v>
      </c>
      <c r="E3" s="257"/>
      <c r="F3" s="257"/>
      <c r="G3" s="257"/>
      <c r="H3" s="257"/>
      <c r="I3" s="257"/>
      <c r="J3" s="1"/>
      <c r="K3" s="1"/>
      <c r="L3" s="1"/>
      <c r="M3" s="1"/>
    </row>
    <row r="4" spans="1:13" ht="12.75" customHeight="1">
      <c r="A4" s="62"/>
      <c r="B4" s="62"/>
      <c r="C4" s="62"/>
      <c r="D4" s="258" t="s">
        <v>101</v>
      </c>
      <c r="E4" s="258"/>
      <c r="F4" s="258"/>
      <c r="G4" s="258"/>
      <c r="H4" s="258"/>
      <c r="I4" s="258"/>
      <c r="J4" s="266" t="s">
        <v>32</v>
      </c>
      <c r="K4" s="266"/>
      <c r="L4" s="1"/>
      <c r="M4" s="1"/>
    </row>
    <row r="5" spans="1:13" ht="12.75" customHeight="1">
      <c r="A5" s="61"/>
      <c r="B5" s="61"/>
      <c r="C5" s="61"/>
      <c r="D5" s="61"/>
      <c r="E5" s="61"/>
      <c r="F5" s="61"/>
      <c r="G5" s="61"/>
      <c r="H5" s="61"/>
      <c r="I5" s="1"/>
      <c r="J5" s="241" t="s">
        <v>158</v>
      </c>
      <c r="K5" s="241"/>
      <c r="L5" s="241"/>
      <c r="M5" s="1"/>
    </row>
    <row r="6" spans="1:13" ht="12.75" customHeight="1">
      <c r="A6" s="106"/>
      <c r="B6" s="106"/>
      <c r="C6" s="106"/>
      <c r="D6" s="262" t="s">
        <v>30</v>
      </c>
      <c r="E6" s="262"/>
      <c r="F6" s="262"/>
      <c r="G6" s="262"/>
      <c r="H6" s="262"/>
      <c r="I6" s="262"/>
      <c r="J6" s="241" t="s">
        <v>194</v>
      </c>
      <c r="K6" s="241"/>
      <c r="L6" s="241"/>
      <c r="M6" s="1"/>
    </row>
    <row r="7" spans="1:13" ht="20.25" customHeight="1">
      <c r="A7" s="77"/>
      <c r="B7" s="77"/>
      <c r="C7" s="77"/>
      <c r="D7" s="261" t="s">
        <v>2</v>
      </c>
      <c r="E7" s="261"/>
      <c r="F7" s="261"/>
      <c r="G7" s="261"/>
      <c r="H7" s="261"/>
      <c r="I7" s="261"/>
      <c r="J7" s="77"/>
      <c r="K7" s="1"/>
      <c r="L7" s="1"/>
      <c r="M7" s="77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 customHeight="1">
      <c r="A9" s="77"/>
      <c r="B9" s="270" t="s">
        <v>44</v>
      </c>
      <c r="C9" s="270"/>
      <c r="D9" s="270"/>
      <c r="E9" s="270"/>
      <c r="F9" s="270"/>
      <c r="G9" s="270"/>
      <c r="H9" s="270"/>
      <c r="I9" s="270"/>
      <c r="J9" s="270"/>
      <c r="K9" s="270"/>
      <c r="L9" s="77"/>
      <c r="M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4" t="s">
        <v>3</v>
      </c>
      <c r="C11" s="246" t="s">
        <v>4</v>
      </c>
      <c r="D11" s="248" t="s">
        <v>5</v>
      </c>
      <c r="E11" s="250" t="s">
        <v>75</v>
      </c>
      <c r="F11" s="233" t="s">
        <v>29</v>
      </c>
      <c r="G11" s="228" t="s">
        <v>6</v>
      </c>
      <c r="H11" s="229"/>
      <c r="I11" s="229"/>
      <c r="J11" s="295" t="s">
        <v>78</v>
      </c>
      <c r="K11" s="255" t="s">
        <v>9</v>
      </c>
      <c r="L11" s="293" t="s">
        <v>193</v>
      </c>
      <c r="M11"/>
      <c r="N11"/>
    </row>
    <row r="12" spans="2:14" ht="18" customHeight="1" thickBot="1">
      <c r="B12" s="298"/>
      <c r="C12" s="299"/>
      <c r="D12" s="297"/>
      <c r="E12" s="251"/>
      <c r="F12" s="234"/>
      <c r="G12" s="15">
        <v>1</v>
      </c>
      <c r="H12" s="15">
        <v>2</v>
      </c>
      <c r="I12" s="102">
        <v>3</v>
      </c>
      <c r="J12" s="296"/>
      <c r="K12" s="256"/>
      <c r="L12" s="294"/>
      <c r="M12"/>
      <c r="N12"/>
    </row>
    <row r="13" spans="2:14" ht="15.75">
      <c r="B13" s="21">
        <f aca="true" t="shared" si="0" ref="B13:B18">B12+1</f>
        <v>1</v>
      </c>
      <c r="C13" s="22">
        <v>39</v>
      </c>
      <c r="D13" s="23" t="s">
        <v>89</v>
      </c>
      <c r="E13" s="24" t="s">
        <v>90</v>
      </c>
      <c r="F13" s="18" t="s">
        <v>71</v>
      </c>
      <c r="G13" s="19" t="s">
        <v>145</v>
      </c>
      <c r="H13" s="19">
        <v>454</v>
      </c>
      <c r="I13" s="96" t="s">
        <v>145</v>
      </c>
      <c r="J13" s="100">
        <f>MAX(G13:I13)</f>
        <v>454</v>
      </c>
      <c r="K13" s="128">
        <f>RANK(J13,J$13:J$18)</f>
        <v>1</v>
      </c>
      <c r="L13" s="100">
        <f>INT(((J13/$J$13)+((LOG(2)-LOG(K13))/10))*100)</f>
        <v>103</v>
      </c>
      <c r="M13"/>
      <c r="N13"/>
    </row>
    <row r="14" spans="2:14" ht="15.75">
      <c r="B14" s="21">
        <f t="shared" si="0"/>
        <v>2</v>
      </c>
      <c r="C14" s="22">
        <v>20</v>
      </c>
      <c r="D14" s="131" t="s">
        <v>113</v>
      </c>
      <c r="E14" s="28" t="s">
        <v>115</v>
      </c>
      <c r="F14" s="25" t="s">
        <v>66</v>
      </c>
      <c r="G14" s="26" t="s">
        <v>145</v>
      </c>
      <c r="H14" s="26" t="s">
        <v>145</v>
      </c>
      <c r="I14" s="97">
        <v>251</v>
      </c>
      <c r="J14" s="101">
        <f>MAX(G14:I14)</f>
        <v>251</v>
      </c>
      <c r="K14" s="127">
        <f>RANK(J14,J$13:J$18)</f>
        <v>2</v>
      </c>
      <c r="L14" s="101">
        <f>INT(((J14/$J$13)+((LOG(2)-LOG(K14))/10))*100)</f>
        <v>55</v>
      </c>
      <c r="M14" s="62"/>
      <c r="N14" s="62"/>
    </row>
    <row r="15" spans="2:14" ht="15.75">
      <c r="B15" s="21">
        <f t="shared" si="0"/>
        <v>3</v>
      </c>
      <c r="C15" s="22">
        <v>2</v>
      </c>
      <c r="D15" s="27" t="s">
        <v>82</v>
      </c>
      <c r="E15" s="28" t="s">
        <v>83</v>
      </c>
      <c r="F15" s="59" t="s">
        <v>66</v>
      </c>
      <c r="G15" s="26">
        <v>0</v>
      </c>
      <c r="H15" s="26" t="s">
        <v>145</v>
      </c>
      <c r="I15" s="97" t="s">
        <v>145</v>
      </c>
      <c r="J15" s="101">
        <f>MAX(G15:I15)</f>
        <v>0</v>
      </c>
      <c r="K15" s="127" t="s">
        <v>145</v>
      </c>
      <c r="L15" s="101">
        <v>0</v>
      </c>
      <c r="M15"/>
      <c r="N15"/>
    </row>
    <row r="16" spans="2:14" ht="15.75">
      <c r="B16" s="21">
        <f t="shared" si="0"/>
        <v>4</v>
      </c>
      <c r="C16" s="22">
        <v>21</v>
      </c>
      <c r="D16" s="23" t="s">
        <v>67</v>
      </c>
      <c r="E16" s="24" t="s">
        <v>68</v>
      </c>
      <c r="F16" s="25" t="s">
        <v>66</v>
      </c>
      <c r="G16" s="26" t="s">
        <v>145</v>
      </c>
      <c r="H16" s="26">
        <v>0</v>
      </c>
      <c r="I16" s="97" t="s">
        <v>145</v>
      </c>
      <c r="J16" s="101">
        <f>MAX(G16:I16)</f>
        <v>0</v>
      </c>
      <c r="K16" s="127" t="s">
        <v>145</v>
      </c>
      <c r="L16" s="101">
        <v>0</v>
      </c>
      <c r="M16"/>
      <c r="N16"/>
    </row>
    <row r="17" spans="2:14" ht="15.75">
      <c r="B17" s="21">
        <f t="shared" si="0"/>
        <v>5</v>
      </c>
      <c r="C17" s="30">
        <v>28</v>
      </c>
      <c r="D17" s="27" t="s">
        <v>123</v>
      </c>
      <c r="E17" s="28" t="s">
        <v>69</v>
      </c>
      <c r="F17" s="29" t="s">
        <v>66</v>
      </c>
      <c r="G17" s="26" t="s">
        <v>145</v>
      </c>
      <c r="H17" s="26" t="s">
        <v>145</v>
      </c>
      <c r="I17" s="97">
        <v>0</v>
      </c>
      <c r="J17" s="101">
        <f>MAX(G17:I17)</f>
        <v>0</v>
      </c>
      <c r="K17" s="127" t="s">
        <v>145</v>
      </c>
      <c r="L17" s="168">
        <v>0</v>
      </c>
      <c r="M17"/>
      <c r="N17"/>
    </row>
    <row r="18" spans="2:14" ht="16.5" thickBot="1">
      <c r="B18" s="34">
        <f t="shared" si="0"/>
        <v>6</v>
      </c>
      <c r="C18" s="35">
        <v>37</v>
      </c>
      <c r="D18" s="36" t="s">
        <v>93</v>
      </c>
      <c r="E18" s="54" t="s">
        <v>94</v>
      </c>
      <c r="F18" s="37" t="s">
        <v>71</v>
      </c>
      <c r="G18" s="151" t="s">
        <v>145</v>
      </c>
      <c r="H18" s="151" t="s">
        <v>145</v>
      </c>
      <c r="I18" s="152" t="s">
        <v>145</v>
      </c>
      <c r="J18" s="161" t="s">
        <v>145</v>
      </c>
      <c r="K18" s="148" t="s">
        <v>145</v>
      </c>
      <c r="L18" s="101">
        <v>0</v>
      </c>
      <c r="M18"/>
      <c r="N18"/>
    </row>
    <row r="19" spans="12:14" ht="12.75">
      <c r="L19" s="20"/>
      <c r="N19"/>
    </row>
    <row r="20" spans="12:14" ht="12.75">
      <c r="L20" s="20"/>
      <c r="N20"/>
    </row>
    <row r="21" spans="2:13" ht="20.25" customHeight="1">
      <c r="B21" s="221" t="s">
        <v>136</v>
      </c>
      <c r="C21" s="221"/>
      <c r="D21" s="221"/>
      <c r="E21" s="221"/>
      <c r="F21" s="221"/>
      <c r="G21" s="221"/>
      <c r="H21" s="73"/>
      <c r="I21" s="39"/>
      <c r="K21" s="40" t="s">
        <v>10</v>
      </c>
      <c r="M21"/>
    </row>
    <row r="22" spans="2:13" ht="20.25" customHeight="1">
      <c r="B22" s="41"/>
      <c r="C22" s="42"/>
      <c r="D22" s="38"/>
      <c r="E22" s="38"/>
      <c r="F22" s="43"/>
      <c r="I22" s="40"/>
      <c r="M22"/>
    </row>
    <row r="23" spans="2:13" ht="20.25" customHeight="1">
      <c r="B23" s="241" t="s">
        <v>135</v>
      </c>
      <c r="C23" s="241"/>
      <c r="D23" s="241"/>
      <c r="E23" s="241"/>
      <c r="F23" s="241"/>
      <c r="H23" s="38" t="s">
        <v>34</v>
      </c>
      <c r="I23" s="38"/>
      <c r="J23" s="38"/>
      <c r="K23" s="38"/>
      <c r="M23"/>
    </row>
    <row r="24" spans="2:15" ht="20.25" customHeight="1">
      <c r="B24" s="44"/>
      <c r="C24" s="45"/>
      <c r="D24" s="46"/>
      <c r="E24" s="46"/>
      <c r="F24" s="47"/>
      <c r="I24" s="40"/>
      <c r="L24" s="20"/>
      <c r="M24"/>
      <c r="N24"/>
      <c r="O24" s="20"/>
    </row>
    <row r="25" spans="2:13" ht="20.25" customHeight="1">
      <c r="B25" s="62" t="s">
        <v>33</v>
      </c>
      <c r="C25" s="62"/>
      <c r="D25" s="62"/>
      <c r="E25" s="62"/>
      <c r="F25" s="62"/>
      <c r="H25" s="73" t="s">
        <v>142</v>
      </c>
      <c r="I25" s="103"/>
      <c r="J25" s="103"/>
      <c r="K25" s="103"/>
      <c r="L25" s="103"/>
      <c r="M25" s="38"/>
    </row>
    <row r="26" spans="3:15" ht="20.25" customHeight="1">
      <c r="C26" s="48"/>
      <c r="D26" s="49"/>
      <c r="E26" s="40"/>
      <c r="F26" s="40"/>
      <c r="G26" s="50"/>
      <c r="H26" s="43"/>
      <c r="I26" s="40"/>
      <c r="L26" s="20"/>
      <c r="M26"/>
      <c r="N26" s="51"/>
      <c r="O26" s="20"/>
    </row>
    <row r="27" spans="3:15" ht="20.25" customHeight="1">
      <c r="C27" s="43"/>
      <c r="D27" s="40"/>
      <c r="E27" s="52"/>
      <c r="F27" s="52"/>
      <c r="G27" s="49"/>
      <c r="H27" s="73" t="s">
        <v>42</v>
      </c>
      <c r="I27" s="73"/>
      <c r="J27" s="73"/>
      <c r="K27" s="73"/>
      <c r="L27" s="73"/>
      <c r="M27" s="73"/>
      <c r="O27" s="20"/>
    </row>
  </sheetData>
  <sheetProtection/>
  <mergeCells count="22">
    <mergeCell ref="L11:L12"/>
    <mergeCell ref="J4:K4"/>
    <mergeCell ref="B9:K9"/>
    <mergeCell ref="D4:I4"/>
    <mergeCell ref="B11:B12"/>
    <mergeCell ref="C11:C12"/>
    <mergeCell ref="G11:I11"/>
    <mergeCell ref="F11:F12"/>
    <mergeCell ref="D6:I6"/>
    <mergeCell ref="D7:I7"/>
    <mergeCell ref="D1:I1"/>
    <mergeCell ref="J1:K1"/>
    <mergeCell ref="J2:K2"/>
    <mergeCell ref="D3:I3"/>
    <mergeCell ref="J5:L5"/>
    <mergeCell ref="J6:L6"/>
    <mergeCell ref="B21:G21"/>
    <mergeCell ref="B23:F23"/>
    <mergeCell ref="J11:J12"/>
    <mergeCell ref="K11:K12"/>
    <mergeCell ref="E11:E12"/>
    <mergeCell ref="D11:D12"/>
  </mergeCells>
  <printOptions horizontalCentered="1"/>
  <pageMargins left="0.3937007874015748" right="0.11811023622047245" top="0.1968503937007874" bottom="0.1968503937007874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="80" zoomScaleNormal="80" zoomScaleSheetLayoutView="70" workbookViewId="0" topLeftCell="A1">
      <selection activeCell="B2" sqref="B2:C2"/>
    </sheetView>
  </sheetViews>
  <sheetFormatPr defaultColWidth="9.140625" defaultRowHeight="12.75"/>
  <cols>
    <col min="4" max="4" width="13.00390625" style="0" customWidth="1"/>
    <col min="5" max="5" width="10.28125" style="0" customWidth="1"/>
  </cols>
  <sheetData>
    <row r="2" spans="2:3" ht="20.25">
      <c r="B2" s="219" t="s">
        <v>35</v>
      </c>
      <c r="C2" s="219"/>
    </row>
    <row r="4" spans="2:7" ht="15.75">
      <c r="B4" s="221" t="s">
        <v>27</v>
      </c>
      <c r="C4" s="222"/>
      <c r="D4" s="222"/>
      <c r="E4" s="38" t="s">
        <v>28</v>
      </c>
      <c r="G4" s="40" t="s">
        <v>13</v>
      </c>
    </row>
    <row r="5" spans="1:12" ht="15.75">
      <c r="A5" s="170"/>
      <c r="B5" s="221" t="s">
        <v>183</v>
      </c>
      <c r="C5" s="221"/>
      <c r="D5" s="221"/>
      <c r="E5" s="38" t="s">
        <v>21</v>
      </c>
      <c r="G5" s="40" t="s">
        <v>16</v>
      </c>
      <c r="K5" s="40"/>
      <c r="L5" s="40"/>
    </row>
    <row r="6" spans="2:7" ht="15.75">
      <c r="B6" s="221" t="s">
        <v>14</v>
      </c>
      <c r="C6" s="222"/>
      <c r="D6" s="222"/>
      <c r="E6" s="38" t="s">
        <v>15</v>
      </c>
      <c r="G6" s="40" t="s">
        <v>16</v>
      </c>
    </row>
    <row r="7" spans="2:7" ht="15.75">
      <c r="B7" s="38"/>
      <c r="E7" s="38"/>
      <c r="G7" s="40"/>
    </row>
    <row r="8" spans="2:7" ht="20.25">
      <c r="B8" s="70" t="s">
        <v>38</v>
      </c>
      <c r="E8" s="38"/>
      <c r="G8" s="40"/>
    </row>
    <row r="9" spans="2:7" ht="9.75" customHeight="1">
      <c r="B9" s="70"/>
      <c r="E9" s="38"/>
      <c r="G9" s="40"/>
    </row>
    <row r="10" spans="2:7" ht="15.75">
      <c r="B10" s="221" t="s">
        <v>137</v>
      </c>
      <c r="C10" s="220"/>
      <c r="D10" s="220"/>
      <c r="E10" s="38" t="s">
        <v>21</v>
      </c>
      <c r="G10" s="40" t="s">
        <v>39</v>
      </c>
    </row>
    <row r="11" ht="17.25" customHeight="1"/>
    <row r="12" ht="20.25">
      <c r="B12" s="70" t="s">
        <v>25</v>
      </c>
    </row>
    <row r="14" spans="2:7" ht="15.75">
      <c r="B14" s="221" t="s">
        <v>120</v>
      </c>
      <c r="C14" s="222"/>
      <c r="D14" s="222"/>
      <c r="E14" s="38" t="s">
        <v>21</v>
      </c>
      <c r="G14" s="136"/>
    </row>
    <row r="15" ht="17.25" customHeight="1"/>
    <row r="16" spans="2:11" ht="20.25">
      <c r="B16" s="70" t="s">
        <v>18</v>
      </c>
      <c r="I16" s="40"/>
      <c r="J16" s="40"/>
      <c r="K16" s="40"/>
    </row>
    <row r="17" spans="9:11" ht="10.5" customHeight="1">
      <c r="I17" s="40"/>
      <c r="J17" s="40"/>
      <c r="K17" s="40"/>
    </row>
    <row r="18" spans="2:11" ht="15.75">
      <c r="B18" s="38" t="s">
        <v>37</v>
      </c>
      <c r="C18" s="40"/>
      <c r="D18" s="40"/>
      <c r="E18" s="38" t="s">
        <v>28</v>
      </c>
      <c r="G18" s="38" t="s">
        <v>19</v>
      </c>
      <c r="J18" s="40"/>
      <c r="K18" s="40"/>
    </row>
    <row r="19" spans="2:11" ht="15.75">
      <c r="B19" s="221" t="s">
        <v>121</v>
      </c>
      <c r="C19" s="220"/>
      <c r="D19" s="220"/>
      <c r="E19" s="38" t="s">
        <v>21</v>
      </c>
      <c r="G19" s="38" t="s">
        <v>20</v>
      </c>
      <c r="J19" s="40"/>
      <c r="K19" s="40"/>
    </row>
    <row r="20" spans="2:11" ht="15.75">
      <c r="B20" s="221" t="s">
        <v>122</v>
      </c>
      <c r="C20" s="222"/>
      <c r="D20" s="222"/>
      <c r="E20" s="38" t="s">
        <v>17</v>
      </c>
      <c r="G20" s="38" t="s">
        <v>20</v>
      </c>
      <c r="J20" s="40"/>
      <c r="K20" s="40"/>
    </row>
    <row r="21" spans="2:11" ht="15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2:11" ht="20.25">
      <c r="B22" s="70" t="s">
        <v>41</v>
      </c>
      <c r="I22" s="40"/>
      <c r="J22" s="40"/>
      <c r="K22" s="40"/>
    </row>
    <row r="23" spans="2:11" ht="10.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5.75">
      <c r="B24" s="215" t="s">
        <v>124</v>
      </c>
      <c r="C24" s="220"/>
      <c r="D24" s="40"/>
      <c r="E24" s="38" t="s">
        <v>21</v>
      </c>
      <c r="I24" s="40"/>
      <c r="J24" s="40"/>
      <c r="K24" s="40"/>
    </row>
    <row r="25" spans="2:11" ht="15.75">
      <c r="B25" s="40"/>
      <c r="C25" s="40"/>
      <c r="D25" s="40"/>
      <c r="E25" s="40"/>
      <c r="F25" s="40"/>
      <c r="G25" s="40"/>
      <c r="H25" s="38"/>
      <c r="I25" s="40"/>
      <c r="J25" s="40"/>
      <c r="K25" s="40"/>
    </row>
    <row r="26" ht="20.25">
      <c r="B26" s="70" t="s">
        <v>40</v>
      </c>
    </row>
    <row r="27" ht="8.25" customHeight="1"/>
    <row r="28" spans="2:5" ht="15.75">
      <c r="B28" s="38" t="s">
        <v>125</v>
      </c>
      <c r="E28" s="38" t="s">
        <v>21</v>
      </c>
    </row>
    <row r="29" spans="2:11" ht="15.75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2:11" ht="20.25">
      <c r="B30" s="70" t="s">
        <v>26</v>
      </c>
      <c r="C30" s="40"/>
      <c r="D30" s="40"/>
      <c r="I30" s="40"/>
      <c r="J30" s="40"/>
      <c r="K30" s="40"/>
    </row>
    <row r="31" spans="2:11" ht="9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2:11" ht="15.75">
      <c r="B32" s="38" t="s">
        <v>36</v>
      </c>
      <c r="C32" s="40"/>
      <c r="D32" s="40"/>
      <c r="E32" s="38" t="s">
        <v>21</v>
      </c>
      <c r="F32" s="40"/>
      <c r="G32" s="40"/>
      <c r="H32" s="40"/>
      <c r="I32" s="40"/>
      <c r="J32" s="40"/>
      <c r="K32" s="40"/>
    </row>
    <row r="33" spans="2:11" ht="15.75"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2:11" ht="15.75"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2:11" ht="15.75"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15.75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5.75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5.7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15.75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2:11" ht="15.75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5.75">
      <c r="B41" s="40"/>
      <c r="C41" s="40"/>
      <c r="D41" s="40"/>
      <c r="E41" s="40"/>
      <c r="F41" s="40"/>
      <c r="G41" s="40"/>
      <c r="H41" s="40"/>
      <c r="I41" s="40"/>
      <c r="J41" s="40"/>
      <c r="K41" s="40"/>
    </row>
  </sheetData>
  <sheetProtection/>
  <mergeCells count="9">
    <mergeCell ref="B2:C2"/>
    <mergeCell ref="B24:C24"/>
    <mergeCell ref="B14:D14"/>
    <mergeCell ref="B4:D4"/>
    <mergeCell ref="B6:D6"/>
    <mergeCell ref="B10:D10"/>
    <mergeCell ref="B19:D19"/>
    <mergeCell ref="B20:D20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2"/>
  <sheetViews>
    <sheetView zoomScaleSheetLayoutView="100" workbookViewId="0" topLeftCell="A1">
      <selection activeCell="B6" sqref="B6:O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28125" style="0" customWidth="1"/>
    <col min="7" max="7" width="29.8515625" style="0" customWidth="1"/>
    <col min="8" max="14" width="5.7109375" style="0" customWidth="1"/>
    <col min="15" max="16" width="7.8515625" style="20" customWidth="1"/>
    <col min="17" max="17" width="7.140625" style="0" customWidth="1"/>
  </cols>
  <sheetData>
    <row r="1" spans="2:19" s="1" customFormat="1" ht="12.75" customHeight="1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Q1" s="3"/>
      <c r="R1" s="4"/>
      <c r="S1"/>
    </row>
    <row r="2" spans="2:18" s="1" customFormat="1" ht="12.75" customHeight="1">
      <c r="B2" s="243" t="s">
        <v>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Q2" s="6"/>
      <c r="R2" s="7"/>
    </row>
    <row r="3" spans="2:18" s="1" customFormat="1" ht="20.25" customHeight="1">
      <c r="B3" s="257" t="s">
        <v>100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Q3" s="8"/>
      <c r="R3" s="4"/>
    </row>
    <row r="4" spans="2:18" s="1" customFormat="1" ht="12.75" customHeight="1">
      <c r="B4" s="258" t="s">
        <v>99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Q4" s="9"/>
      <c r="R4" s="4"/>
    </row>
    <row r="5" spans="2:18" s="1" customFormat="1" ht="12.7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M5" s="62"/>
      <c r="N5" s="62"/>
      <c r="O5" s="62"/>
      <c r="Q5" s="9"/>
      <c r="R5" s="4"/>
    </row>
    <row r="6" spans="2:18" s="1" customFormat="1" ht="20.25" customHeight="1">
      <c r="B6" s="218" t="s">
        <v>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Q6" s="9"/>
      <c r="R6" s="4"/>
    </row>
    <row r="7" spans="3:18" s="1" customFormat="1" ht="12.75" customHeight="1" thickBot="1">
      <c r="C7" s="2"/>
      <c r="D7" s="10"/>
      <c r="E7" s="11"/>
      <c r="F7" s="11"/>
      <c r="G7" s="11"/>
      <c r="H7" s="11"/>
      <c r="I7" s="12"/>
      <c r="J7" s="5"/>
      <c r="K7" s="5"/>
      <c r="L7" s="5"/>
      <c r="M7" s="5"/>
      <c r="N7" s="5"/>
      <c r="O7" s="13"/>
      <c r="P7" s="14"/>
      <c r="Q7" s="3"/>
      <c r="R7" s="4"/>
    </row>
    <row r="8" spans="2:16" ht="15.75" customHeight="1">
      <c r="B8" s="244" t="s">
        <v>11</v>
      </c>
      <c r="C8" s="246" t="s">
        <v>12</v>
      </c>
      <c r="D8" s="248" t="s">
        <v>5</v>
      </c>
      <c r="E8" s="250" t="s">
        <v>75</v>
      </c>
      <c r="F8" s="233" t="s">
        <v>29</v>
      </c>
      <c r="G8" s="233" t="s">
        <v>58</v>
      </c>
      <c r="H8" s="228" t="s">
        <v>59</v>
      </c>
      <c r="I8" s="229"/>
      <c r="J8" s="229"/>
      <c r="K8" s="229"/>
      <c r="L8" s="229"/>
      <c r="M8" s="229"/>
      <c r="N8" s="230"/>
      <c r="O8" s="255" t="s">
        <v>8</v>
      </c>
      <c r="P8" s="226" t="s">
        <v>9</v>
      </c>
    </row>
    <row r="9" spans="2:16" ht="18" customHeight="1" thickBot="1">
      <c r="B9" s="245"/>
      <c r="C9" s="247"/>
      <c r="D9" s="249"/>
      <c r="E9" s="251"/>
      <c r="F9" s="234"/>
      <c r="G9" s="234"/>
      <c r="H9" s="15" t="s">
        <v>80</v>
      </c>
      <c r="I9" s="15" t="s">
        <v>60</v>
      </c>
      <c r="J9" s="15" t="s">
        <v>61</v>
      </c>
      <c r="K9" s="15" t="s">
        <v>62</v>
      </c>
      <c r="L9" s="15" t="s">
        <v>63</v>
      </c>
      <c r="M9" s="15" t="s">
        <v>64</v>
      </c>
      <c r="N9" s="102" t="s">
        <v>65</v>
      </c>
      <c r="O9" s="256"/>
      <c r="P9" s="227"/>
    </row>
    <row r="10" spans="2:17" ht="15.75">
      <c r="B10" s="16">
        <f aca="true" t="shared" si="0" ref="B10:B34">B9+1</f>
        <v>1</v>
      </c>
      <c r="C10" s="17">
        <v>2</v>
      </c>
      <c r="D10" s="172" t="s">
        <v>82</v>
      </c>
      <c r="E10" s="134" t="s">
        <v>83</v>
      </c>
      <c r="F10" s="18" t="s">
        <v>66</v>
      </c>
      <c r="G10" s="253" t="s">
        <v>106</v>
      </c>
      <c r="H10" s="19"/>
      <c r="I10" s="134" t="s">
        <v>145</v>
      </c>
      <c r="J10" s="19">
        <v>5</v>
      </c>
      <c r="K10" s="19">
        <v>30</v>
      </c>
      <c r="L10" s="19">
        <v>88</v>
      </c>
      <c r="M10" s="19"/>
      <c r="N10" s="96">
        <v>25</v>
      </c>
      <c r="O10" s="238">
        <f>SUM(H10:N11)</f>
        <v>391</v>
      </c>
      <c r="P10" s="235">
        <f>RANK(O10,O$10:O$34)</f>
        <v>5</v>
      </c>
      <c r="Q10" s="20"/>
    </row>
    <row r="11" spans="2:17" ht="16.5" thickBot="1">
      <c r="B11" s="34">
        <f t="shared" si="0"/>
        <v>2</v>
      </c>
      <c r="C11" s="35">
        <v>21</v>
      </c>
      <c r="D11" s="150" t="s">
        <v>67</v>
      </c>
      <c r="E11" s="54" t="s">
        <v>68</v>
      </c>
      <c r="F11" s="37" t="s">
        <v>66</v>
      </c>
      <c r="G11" s="225"/>
      <c r="H11" s="151"/>
      <c r="I11" s="74" t="s">
        <v>145</v>
      </c>
      <c r="J11" s="151">
        <v>44</v>
      </c>
      <c r="K11" s="151">
        <v>31</v>
      </c>
      <c r="L11" s="151">
        <v>79</v>
      </c>
      <c r="M11" s="151"/>
      <c r="N11" s="152">
        <v>89</v>
      </c>
      <c r="O11" s="239"/>
      <c r="P11" s="237"/>
      <c r="Q11" s="20"/>
    </row>
    <row r="12" spans="2:17" ht="15.75">
      <c r="B12" s="16">
        <f t="shared" si="0"/>
        <v>3</v>
      </c>
      <c r="C12" s="17">
        <v>1</v>
      </c>
      <c r="D12" s="172" t="s">
        <v>169</v>
      </c>
      <c r="E12" s="134" t="s">
        <v>97</v>
      </c>
      <c r="F12" s="173" t="s">
        <v>73</v>
      </c>
      <c r="G12" s="254" t="s">
        <v>119</v>
      </c>
      <c r="H12" s="19"/>
      <c r="I12" s="19"/>
      <c r="J12" s="19">
        <v>87</v>
      </c>
      <c r="K12" s="19">
        <v>60</v>
      </c>
      <c r="L12" s="19">
        <v>98</v>
      </c>
      <c r="M12" s="19"/>
      <c r="N12" s="96">
        <v>88</v>
      </c>
      <c r="O12" s="238">
        <f>SUM(H12:N15)</f>
        <v>873</v>
      </c>
      <c r="P12" s="235">
        <f>RANK(O12,O$10:O$34)</f>
        <v>2</v>
      </c>
      <c r="Q12" s="20"/>
    </row>
    <row r="13" spans="2:17" ht="15.75">
      <c r="B13" s="21">
        <f t="shared" si="0"/>
        <v>4</v>
      </c>
      <c r="C13" s="22">
        <v>4</v>
      </c>
      <c r="D13" s="132" t="s">
        <v>168</v>
      </c>
      <c r="E13" s="24" t="s">
        <v>96</v>
      </c>
      <c r="F13" s="25" t="s">
        <v>73</v>
      </c>
      <c r="G13" s="224"/>
      <c r="H13" s="26"/>
      <c r="I13" s="26"/>
      <c r="J13" s="26">
        <v>53</v>
      </c>
      <c r="K13" s="26">
        <v>78</v>
      </c>
      <c r="L13" s="26">
        <v>91</v>
      </c>
      <c r="M13" s="26">
        <v>64</v>
      </c>
      <c r="N13" s="97"/>
      <c r="O13" s="240"/>
      <c r="P13" s="236"/>
      <c r="Q13" s="20"/>
    </row>
    <row r="14" spans="2:25" s="20" customFormat="1" ht="15.75">
      <c r="B14" s="21">
        <f t="shared" si="0"/>
        <v>5</v>
      </c>
      <c r="C14" s="30">
        <v>3</v>
      </c>
      <c r="D14" s="132" t="s">
        <v>87</v>
      </c>
      <c r="E14" s="24" t="s">
        <v>88</v>
      </c>
      <c r="F14" s="25" t="s">
        <v>73</v>
      </c>
      <c r="G14" s="224"/>
      <c r="H14" s="33"/>
      <c r="I14" s="33"/>
      <c r="J14" s="33"/>
      <c r="K14" s="60">
        <v>58</v>
      </c>
      <c r="L14" s="33">
        <v>101</v>
      </c>
      <c r="M14" s="33"/>
      <c r="N14" s="79">
        <v>19</v>
      </c>
      <c r="O14" s="240"/>
      <c r="P14" s="236"/>
      <c r="R14"/>
      <c r="S14"/>
      <c r="T14"/>
      <c r="U14"/>
      <c r="V14"/>
      <c r="W14"/>
      <c r="X14"/>
      <c r="Y14"/>
    </row>
    <row r="15" spans="2:25" s="20" customFormat="1" ht="16.5" thickBot="1">
      <c r="B15" s="34">
        <f t="shared" si="0"/>
        <v>6</v>
      </c>
      <c r="C15" s="35">
        <v>5</v>
      </c>
      <c r="D15" s="174" t="s">
        <v>91</v>
      </c>
      <c r="E15" s="74" t="s">
        <v>92</v>
      </c>
      <c r="F15" s="175" t="s">
        <v>73</v>
      </c>
      <c r="G15" s="225"/>
      <c r="H15" s="151"/>
      <c r="I15" s="151"/>
      <c r="J15" s="151">
        <v>31</v>
      </c>
      <c r="K15" s="151" t="s">
        <v>143</v>
      </c>
      <c r="L15" s="151"/>
      <c r="M15" s="151"/>
      <c r="N15" s="152">
        <v>45</v>
      </c>
      <c r="O15" s="239"/>
      <c r="P15" s="237"/>
      <c r="R15"/>
      <c r="S15"/>
      <c r="T15"/>
      <c r="U15"/>
      <c r="V15"/>
      <c r="W15"/>
      <c r="X15"/>
      <c r="Y15"/>
    </row>
    <row r="16" spans="2:25" s="20" customFormat="1" ht="15.75">
      <c r="B16" s="16">
        <f t="shared" si="0"/>
        <v>7</v>
      </c>
      <c r="C16" s="17">
        <v>10</v>
      </c>
      <c r="D16" s="176" t="s">
        <v>167</v>
      </c>
      <c r="E16" s="177" t="s">
        <v>117</v>
      </c>
      <c r="F16" s="18" t="s">
        <v>81</v>
      </c>
      <c r="G16" s="231" t="s">
        <v>184</v>
      </c>
      <c r="H16" s="140"/>
      <c r="I16" s="140"/>
      <c r="J16" s="140">
        <v>65</v>
      </c>
      <c r="K16" s="19">
        <v>43</v>
      </c>
      <c r="L16" s="191"/>
      <c r="M16" s="140">
        <v>68</v>
      </c>
      <c r="N16" s="192"/>
      <c r="O16" s="238">
        <f>SUM(H16:N17)</f>
        <v>380</v>
      </c>
      <c r="P16" s="235">
        <f>RANK(O16,O$10:O$34)</f>
        <v>6</v>
      </c>
      <c r="R16"/>
      <c r="S16"/>
      <c r="T16"/>
      <c r="U16"/>
      <c r="V16"/>
      <c r="W16"/>
      <c r="X16"/>
      <c r="Y16"/>
    </row>
    <row r="17" spans="2:25" s="20" customFormat="1" ht="16.5" thickBot="1">
      <c r="B17" s="34">
        <f t="shared" si="0"/>
        <v>8</v>
      </c>
      <c r="C17" s="35">
        <v>11</v>
      </c>
      <c r="D17" s="150" t="s">
        <v>108</v>
      </c>
      <c r="E17" s="74" t="s">
        <v>118</v>
      </c>
      <c r="F17" s="37" t="s">
        <v>81</v>
      </c>
      <c r="G17" s="252"/>
      <c r="H17" s="151"/>
      <c r="I17" s="151"/>
      <c r="J17" s="151"/>
      <c r="K17" s="151">
        <v>36</v>
      </c>
      <c r="L17" s="151">
        <v>111</v>
      </c>
      <c r="M17" s="151">
        <v>57</v>
      </c>
      <c r="N17" s="152"/>
      <c r="O17" s="239"/>
      <c r="P17" s="237"/>
      <c r="R17"/>
      <c r="S17"/>
      <c r="T17"/>
      <c r="U17"/>
      <c r="V17"/>
      <c r="W17"/>
      <c r="X17"/>
      <c r="Y17"/>
    </row>
    <row r="18" spans="2:25" s="130" customFormat="1" ht="15.75">
      <c r="B18" s="16">
        <f t="shared" si="0"/>
        <v>9</v>
      </c>
      <c r="C18" s="178">
        <v>12</v>
      </c>
      <c r="D18" s="179" t="s">
        <v>166</v>
      </c>
      <c r="E18" s="178">
        <v>317</v>
      </c>
      <c r="F18" s="178" t="s">
        <v>66</v>
      </c>
      <c r="G18" s="231" t="s">
        <v>112</v>
      </c>
      <c r="H18" s="19">
        <v>48</v>
      </c>
      <c r="I18" s="19"/>
      <c r="J18" s="19">
        <v>23</v>
      </c>
      <c r="K18" s="19">
        <v>23</v>
      </c>
      <c r="L18" s="19">
        <v>81</v>
      </c>
      <c r="M18" s="19"/>
      <c r="N18" s="96">
        <v>0</v>
      </c>
      <c r="O18" s="238">
        <f>SUM(H18:N20)</f>
        <v>657</v>
      </c>
      <c r="P18" s="235">
        <f>RANK(O18,O$10:O$34)</f>
        <v>4</v>
      </c>
      <c r="R18" s="40"/>
      <c r="S18" s="40"/>
      <c r="T18" s="40"/>
      <c r="U18" s="40"/>
      <c r="V18" s="40"/>
      <c r="W18" s="40"/>
      <c r="X18" s="40"/>
      <c r="Y18" s="40"/>
    </row>
    <row r="19" spans="2:25" s="130" customFormat="1" ht="15.75">
      <c r="B19" s="21">
        <f t="shared" si="0"/>
        <v>10</v>
      </c>
      <c r="C19" s="129">
        <v>13</v>
      </c>
      <c r="D19" s="133" t="s">
        <v>165</v>
      </c>
      <c r="E19" s="129">
        <v>256</v>
      </c>
      <c r="F19" s="129" t="s">
        <v>66</v>
      </c>
      <c r="G19" s="223"/>
      <c r="H19" s="33">
        <v>44</v>
      </c>
      <c r="I19" s="33"/>
      <c r="J19" s="33">
        <v>24</v>
      </c>
      <c r="K19" s="26">
        <v>40</v>
      </c>
      <c r="L19" s="33">
        <v>80</v>
      </c>
      <c r="M19" s="33"/>
      <c r="N19" s="79">
        <v>68</v>
      </c>
      <c r="O19" s="240"/>
      <c r="P19" s="236"/>
      <c r="R19" s="40"/>
      <c r="S19" s="40"/>
      <c r="T19" s="40"/>
      <c r="U19" s="40"/>
      <c r="V19" s="40"/>
      <c r="W19" s="40"/>
      <c r="X19" s="40"/>
      <c r="Y19" s="40"/>
    </row>
    <row r="20" spans="2:25" s="20" customFormat="1" ht="16.5" thickBot="1">
      <c r="B20" s="34">
        <f t="shared" si="0"/>
        <v>11</v>
      </c>
      <c r="C20" s="35">
        <v>14</v>
      </c>
      <c r="D20" s="156" t="s">
        <v>170</v>
      </c>
      <c r="E20" s="54" t="s">
        <v>111</v>
      </c>
      <c r="F20" s="37" t="s">
        <v>66</v>
      </c>
      <c r="G20" s="232"/>
      <c r="H20" s="151">
        <v>46</v>
      </c>
      <c r="I20" s="151"/>
      <c r="J20" s="151">
        <v>43</v>
      </c>
      <c r="K20" s="151">
        <v>42</v>
      </c>
      <c r="L20" s="151">
        <v>84</v>
      </c>
      <c r="M20" s="151"/>
      <c r="N20" s="152">
        <v>11</v>
      </c>
      <c r="O20" s="239"/>
      <c r="P20" s="237"/>
      <c r="R20"/>
      <c r="S20"/>
      <c r="T20"/>
      <c r="U20"/>
      <c r="V20"/>
      <c r="W20"/>
      <c r="X20"/>
      <c r="Y20"/>
    </row>
    <row r="21" spans="2:25" s="20" customFormat="1" ht="16.5" thickBot="1">
      <c r="B21" s="202">
        <f t="shared" si="0"/>
        <v>12</v>
      </c>
      <c r="C21" s="203">
        <v>17</v>
      </c>
      <c r="D21" s="204" t="s">
        <v>109</v>
      </c>
      <c r="E21" s="205">
        <v>83</v>
      </c>
      <c r="F21" s="205" t="s">
        <v>110</v>
      </c>
      <c r="G21" s="180" t="s">
        <v>185</v>
      </c>
      <c r="H21" s="206"/>
      <c r="I21" s="206"/>
      <c r="J21" s="206">
        <v>102</v>
      </c>
      <c r="K21" s="207">
        <v>81</v>
      </c>
      <c r="L21" s="206"/>
      <c r="M21" s="206"/>
      <c r="N21" s="208">
        <v>74</v>
      </c>
      <c r="O21" s="209">
        <f>SUM(H21:N21)</f>
        <v>257</v>
      </c>
      <c r="P21" s="201">
        <f>RANK(O21,O$10:O$34)</f>
        <v>7</v>
      </c>
      <c r="R21"/>
      <c r="S21"/>
      <c r="T21"/>
      <c r="U21"/>
      <c r="V21"/>
      <c r="W21"/>
      <c r="X21"/>
      <c r="Y21"/>
    </row>
    <row r="22" spans="2:25" s="20" customFormat="1" ht="15.75">
      <c r="B22" s="16">
        <f t="shared" si="0"/>
        <v>13</v>
      </c>
      <c r="C22" s="17">
        <v>16</v>
      </c>
      <c r="D22" s="176" t="s">
        <v>171</v>
      </c>
      <c r="E22" s="177" t="s">
        <v>126</v>
      </c>
      <c r="F22" s="18" t="s">
        <v>66</v>
      </c>
      <c r="G22" s="231" t="s">
        <v>114</v>
      </c>
      <c r="H22" s="196">
        <v>54</v>
      </c>
      <c r="I22" s="196"/>
      <c r="J22" s="196">
        <v>0</v>
      </c>
      <c r="K22" s="19">
        <v>44</v>
      </c>
      <c r="L22" s="196">
        <v>77</v>
      </c>
      <c r="M22" s="196"/>
      <c r="N22" s="78">
        <v>78</v>
      </c>
      <c r="O22" s="238">
        <f>SUM(H22:N24)</f>
        <v>751</v>
      </c>
      <c r="P22" s="235">
        <v>3</v>
      </c>
      <c r="R22"/>
      <c r="S22"/>
      <c r="T22"/>
      <c r="U22"/>
      <c r="V22"/>
      <c r="W22"/>
      <c r="X22"/>
      <c r="Y22"/>
    </row>
    <row r="23" spans="2:25" s="20" customFormat="1" ht="15.75">
      <c r="B23" s="21">
        <f t="shared" si="0"/>
        <v>14</v>
      </c>
      <c r="C23" s="22">
        <v>18</v>
      </c>
      <c r="D23" s="132" t="s">
        <v>172</v>
      </c>
      <c r="E23" s="24" t="s">
        <v>127</v>
      </c>
      <c r="F23" s="25" t="s">
        <v>66</v>
      </c>
      <c r="G23" s="223"/>
      <c r="H23" s="26">
        <v>58</v>
      </c>
      <c r="I23" s="26"/>
      <c r="J23" s="26">
        <v>57</v>
      </c>
      <c r="K23" s="26">
        <v>67</v>
      </c>
      <c r="L23" s="26">
        <v>78</v>
      </c>
      <c r="M23" s="26"/>
      <c r="N23" s="97">
        <v>57</v>
      </c>
      <c r="O23" s="240"/>
      <c r="P23" s="236"/>
      <c r="R23"/>
      <c r="S23"/>
      <c r="T23"/>
      <c r="U23"/>
      <c r="V23"/>
      <c r="W23"/>
      <c r="X23"/>
      <c r="Y23"/>
    </row>
    <row r="24" spans="2:25" s="20" customFormat="1" ht="16.5" thickBot="1">
      <c r="B24" s="34">
        <f t="shared" si="0"/>
        <v>15</v>
      </c>
      <c r="C24" s="35">
        <v>19</v>
      </c>
      <c r="D24" s="150" t="s">
        <v>173</v>
      </c>
      <c r="E24" s="54" t="s">
        <v>128</v>
      </c>
      <c r="F24" s="180" t="s">
        <v>66</v>
      </c>
      <c r="G24" s="232"/>
      <c r="H24" s="151">
        <v>50</v>
      </c>
      <c r="I24" s="151"/>
      <c r="J24" s="151">
        <v>9</v>
      </c>
      <c r="K24" s="151">
        <v>25</v>
      </c>
      <c r="L24" s="151">
        <v>68</v>
      </c>
      <c r="M24" s="151"/>
      <c r="N24" s="152">
        <v>29</v>
      </c>
      <c r="O24" s="239"/>
      <c r="P24" s="237"/>
      <c r="R24"/>
      <c r="S24"/>
      <c r="T24"/>
      <c r="U24"/>
      <c r="V24"/>
      <c r="W24"/>
      <c r="X24"/>
      <c r="Y24"/>
    </row>
    <row r="25" spans="2:25" s="20" customFormat="1" ht="16.5" thickBot="1">
      <c r="B25" s="181">
        <f t="shared" si="0"/>
        <v>16</v>
      </c>
      <c r="C25" s="185">
        <v>20</v>
      </c>
      <c r="D25" s="186" t="s">
        <v>113</v>
      </c>
      <c r="E25" s="184" t="s">
        <v>115</v>
      </c>
      <c r="F25" s="182" t="s">
        <v>66</v>
      </c>
      <c r="G25" s="182" t="s">
        <v>195</v>
      </c>
      <c r="H25" s="194"/>
      <c r="I25" s="194">
        <v>55</v>
      </c>
      <c r="J25" s="194">
        <v>51</v>
      </c>
      <c r="K25" s="194">
        <v>39</v>
      </c>
      <c r="L25" s="194"/>
      <c r="M25" s="194"/>
      <c r="N25" s="197">
        <v>67</v>
      </c>
      <c r="O25" s="199">
        <f>SUM(H25:N25)</f>
        <v>212</v>
      </c>
      <c r="P25" s="200">
        <v>10</v>
      </c>
      <c r="R25"/>
      <c r="S25"/>
      <c r="T25"/>
      <c r="U25"/>
      <c r="V25"/>
      <c r="W25"/>
      <c r="X25"/>
      <c r="Y25"/>
    </row>
    <row r="26" spans="2:25" s="20" customFormat="1" ht="16.5" thickBot="1">
      <c r="B26" s="181">
        <f t="shared" si="0"/>
        <v>17</v>
      </c>
      <c r="C26" s="185">
        <v>25</v>
      </c>
      <c r="D26" s="187" t="s">
        <v>84</v>
      </c>
      <c r="E26" s="183" t="s">
        <v>85</v>
      </c>
      <c r="F26" s="182" t="s">
        <v>86</v>
      </c>
      <c r="G26" s="182" t="s">
        <v>116</v>
      </c>
      <c r="H26" s="194"/>
      <c r="I26" s="194"/>
      <c r="J26" s="194">
        <v>113</v>
      </c>
      <c r="K26" s="194">
        <v>113</v>
      </c>
      <c r="L26" s="194"/>
      <c r="M26" s="194"/>
      <c r="N26" s="197">
        <v>22</v>
      </c>
      <c r="O26" s="199">
        <f>SUM(H26:N26)</f>
        <v>248</v>
      </c>
      <c r="P26" s="200">
        <v>9</v>
      </c>
      <c r="R26"/>
      <c r="S26"/>
      <c r="T26"/>
      <c r="U26"/>
      <c r="V26"/>
      <c r="W26"/>
      <c r="X26"/>
      <c r="Y26"/>
    </row>
    <row r="27" spans="2:25" s="20" customFormat="1" ht="16.5" thickBot="1">
      <c r="B27" s="181">
        <f t="shared" si="0"/>
        <v>18</v>
      </c>
      <c r="C27" s="188">
        <v>28</v>
      </c>
      <c r="D27" s="189" t="s">
        <v>123</v>
      </c>
      <c r="E27" s="184" t="s">
        <v>69</v>
      </c>
      <c r="F27" s="190" t="s">
        <v>66</v>
      </c>
      <c r="G27" s="182" t="s">
        <v>129</v>
      </c>
      <c r="H27" s="193"/>
      <c r="I27" s="193">
        <v>0</v>
      </c>
      <c r="J27" s="193"/>
      <c r="K27" s="194">
        <v>72</v>
      </c>
      <c r="L27" s="193"/>
      <c r="M27" s="193">
        <v>106</v>
      </c>
      <c r="N27" s="195">
        <v>71</v>
      </c>
      <c r="O27" s="199">
        <f>SUM(H27:N27)</f>
        <v>249</v>
      </c>
      <c r="P27" s="200">
        <v>8</v>
      </c>
      <c r="R27"/>
      <c r="S27"/>
      <c r="T27"/>
      <c r="U27"/>
      <c r="V27"/>
      <c r="W27"/>
      <c r="X27"/>
      <c r="Y27"/>
    </row>
    <row r="28" spans="2:25" s="20" customFormat="1" ht="15.75">
      <c r="B28" s="55">
        <f t="shared" si="0"/>
        <v>19</v>
      </c>
      <c r="C28" s="56">
        <v>33</v>
      </c>
      <c r="D28" s="171" t="s">
        <v>174</v>
      </c>
      <c r="E28" s="135" t="s">
        <v>130</v>
      </c>
      <c r="F28" s="59" t="s">
        <v>71</v>
      </c>
      <c r="G28" s="223" t="s">
        <v>28</v>
      </c>
      <c r="H28" s="60"/>
      <c r="I28" s="60"/>
      <c r="J28" s="60"/>
      <c r="K28" s="60"/>
      <c r="L28" s="60"/>
      <c r="M28" s="60">
        <v>33</v>
      </c>
      <c r="N28" s="99"/>
      <c r="O28" s="240">
        <f>SUM(H28:N34)</f>
        <v>942</v>
      </c>
      <c r="P28" s="236">
        <v>1</v>
      </c>
      <c r="R28"/>
      <c r="S28"/>
      <c r="T28"/>
      <c r="U28"/>
      <c r="V28"/>
      <c r="W28"/>
      <c r="X28"/>
      <c r="Y28"/>
    </row>
    <row r="29" spans="2:25" s="20" customFormat="1" ht="15.75">
      <c r="B29" s="21">
        <f t="shared" si="0"/>
        <v>20</v>
      </c>
      <c r="C29" s="22">
        <v>34</v>
      </c>
      <c r="D29" s="132" t="s">
        <v>175</v>
      </c>
      <c r="E29" s="24" t="s">
        <v>131</v>
      </c>
      <c r="F29" s="25" t="s">
        <v>71</v>
      </c>
      <c r="G29" s="224"/>
      <c r="H29" s="32"/>
      <c r="I29" s="32"/>
      <c r="J29" s="32" t="s">
        <v>143</v>
      </c>
      <c r="K29" s="26" t="s">
        <v>143</v>
      </c>
      <c r="L29" s="198"/>
      <c r="M29" s="198"/>
      <c r="N29" s="107" t="s">
        <v>143</v>
      </c>
      <c r="O29" s="240"/>
      <c r="P29" s="236"/>
      <c r="R29"/>
      <c r="S29"/>
      <c r="T29"/>
      <c r="U29"/>
      <c r="V29"/>
      <c r="W29"/>
      <c r="X29"/>
      <c r="Y29"/>
    </row>
    <row r="30" spans="2:17" ht="15.75">
      <c r="B30" s="21">
        <f t="shared" si="0"/>
        <v>21</v>
      </c>
      <c r="C30" s="22">
        <v>35</v>
      </c>
      <c r="D30" s="23" t="s">
        <v>132</v>
      </c>
      <c r="E30" s="24" t="s">
        <v>133</v>
      </c>
      <c r="F30" s="25" t="s">
        <v>71</v>
      </c>
      <c r="G30" s="224"/>
      <c r="H30" s="26"/>
      <c r="I30" s="26"/>
      <c r="J30" s="26" t="s">
        <v>143</v>
      </c>
      <c r="K30" s="60" t="s">
        <v>143</v>
      </c>
      <c r="L30" s="26"/>
      <c r="M30" s="26"/>
      <c r="N30" s="97" t="s">
        <v>143</v>
      </c>
      <c r="O30" s="240"/>
      <c r="P30" s="236"/>
      <c r="Q30" s="20"/>
    </row>
    <row r="31" spans="2:17" ht="15.75">
      <c r="B31" s="21">
        <f t="shared" si="0"/>
        <v>22</v>
      </c>
      <c r="C31" s="22">
        <v>36</v>
      </c>
      <c r="D31" s="23" t="s">
        <v>70</v>
      </c>
      <c r="E31" s="24" t="s">
        <v>72</v>
      </c>
      <c r="F31" s="25" t="s">
        <v>71</v>
      </c>
      <c r="G31" s="224"/>
      <c r="H31" s="26"/>
      <c r="I31" s="26"/>
      <c r="J31" s="26">
        <v>71</v>
      </c>
      <c r="K31" s="26">
        <v>68</v>
      </c>
      <c r="L31" s="26">
        <v>106</v>
      </c>
      <c r="M31" s="26"/>
      <c r="N31" s="97">
        <v>82</v>
      </c>
      <c r="O31" s="240"/>
      <c r="P31" s="236"/>
      <c r="Q31" s="20"/>
    </row>
    <row r="32" spans="2:17" ht="15.75">
      <c r="B32" s="55">
        <f t="shared" si="0"/>
        <v>23</v>
      </c>
      <c r="C32" s="56">
        <v>37</v>
      </c>
      <c r="D32" s="23" t="s">
        <v>93</v>
      </c>
      <c r="E32" s="24" t="s">
        <v>94</v>
      </c>
      <c r="F32" s="25" t="s">
        <v>71</v>
      </c>
      <c r="G32" s="224"/>
      <c r="H32" s="60"/>
      <c r="I32" s="135" t="s">
        <v>145</v>
      </c>
      <c r="J32" s="60" t="s">
        <v>143</v>
      </c>
      <c r="K32" s="26" t="s">
        <v>143</v>
      </c>
      <c r="L32" s="60"/>
      <c r="M32" s="60"/>
      <c r="N32" s="99" t="s">
        <v>143</v>
      </c>
      <c r="O32" s="240"/>
      <c r="P32" s="236"/>
      <c r="Q32" s="20"/>
    </row>
    <row r="33" spans="2:17" ht="15.75">
      <c r="B33" s="21">
        <f t="shared" si="0"/>
        <v>24</v>
      </c>
      <c r="C33" s="22">
        <v>38</v>
      </c>
      <c r="D33" s="23" t="s">
        <v>176</v>
      </c>
      <c r="E33" s="24" t="s">
        <v>98</v>
      </c>
      <c r="F33" s="25" t="s">
        <v>71</v>
      </c>
      <c r="G33" s="224"/>
      <c r="H33" s="26">
        <v>108</v>
      </c>
      <c r="I33" s="26"/>
      <c r="J33" s="26">
        <v>50</v>
      </c>
      <c r="K33" s="26">
        <v>57</v>
      </c>
      <c r="L33" s="26"/>
      <c r="M33" s="26"/>
      <c r="N33" s="97">
        <v>102</v>
      </c>
      <c r="O33" s="240"/>
      <c r="P33" s="236"/>
      <c r="Q33" s="20"/>
    </row>
    <row r="34" spans="2:16" ht="16.5" thickBot="1">
      <c r="B34" s="34">
        <f t="shared" si="0"/>
        <v>25</v>
      </c>
      <c r="C34" s="35">
        <v>39</v>
      </c>
      <c r="D34" s="36" t="s">
        <v>89</v>
      </c>
      <c r="E34" s="54" t="s">
        <v>90</v>
      </c>
      <c r="F34" s="37" t="s">
        <v>71</v>
      </c>
      <c r="G34" s="225"/>
      <c r="H34" s="151"/>
      <c r="I34" s="151">
        <v>103</v>
      </c>
      <c r="J34" s="151">
        <v>39</v>
      </c>
      <c r="K34" s="151">
        <v>53</v>
      </c>
      <c r="L34" s="151"/>
      <c r="M34" s="151"/>
      <c r="N34" s="152">
        <v>70</v>
      </c>
      <c r="O34" s="239"/>
      <c r="P34" s="237"/>
    </row>
    <row r="35" spans="13:16" ht="20.25" customHeight="1">
      <c r="M35" s="20"/>
      <c r="N35" s="20"/>
      <c r="O35"/>
      <c r="P35"/>
    </row>
    <row r="36" spans="2:16" ht="20.25" customHeight="1">
      <c r="B36" s="221" t="s">
        <v>136</v>
      </c>
      <c r="C36" s="222"/>
      <c r="D36" s="222"/>
      <c r="E36" s="222"/>
      <c r="F36" s="222"/>
      <c r="G36" s="222"/>
      <c r="H36" s="73"/>
      <c r="I36" s="39"/>
      <c r="K36" s="40" t="s">
        <v>10</v>
      </c>
      <c r="L36" s="20"/>
      <c r="P36"/>
    </row>
    <row r="37" spans="2:16" ht="12.75" customHeight="1">
      <c r="B37" s="41"/>
      <c r="C37" s="42"/>
      <c r="D37" s="38"/>
      <c r="E37" s="38"/>
      <c r="F37" s="43"/>
      <c r="I37" s="40"/>
      <c r="L37" s="20"/>
      <c r="P37"/>
    </row>
    <row r="38" spans="2:16" ht="20.25" customHeight="1">
      <c r="B38" s="241" t="s">
        <v>135</v>
      </c>
      <c r="C38" s="241"/>
      <c r="D38" s="241"/>
      <c r="E38" s="241"/>
      <c r="F38" s="241"/>
      <c r="H38" s="38" t="s">
        <v>34</v>
      </c>
      <c r="I38" s="38"/>
      <c r="J38" s="38"/>
      <c r="K38" s="38"/>
      <c r="L38" s="38"/>
      <c r="M38" s="38"/>
      <c r="P38"/>
    </row>
    <row r="39" spans="2:16" ht="12.75" customHeight="1">
      <c r="B39" s="44"/>
      <c r="C39" s="45"/>
      <c r="D39" s="46"/>
      <c r="E39" s="46"/>
      <c r="F39" s="47"/>
      <c r="I39" s="40"/>
      <c r="L39" s="20"/>
      <c r="P39"/>
    </row>
    <row r="40" spans="2:16" ht="20.25" customHeight="1">
      <c r="B40" s="62" t="s">
        <v>33</v>
      </c>
      <c r="C40" s="62"/>
      <c r="D40" s="62"/>
      <c r="E40" s="62"/>
      <c r="F40" s="62"/>
      <c r="H40" s="73" t="s">
        <v>142</v>
      </c>
      <c r="I40" s="103"/>
      <c r="J40" s="103"/>
      <c r="K40" s="103"/>
      <c r="L40" s="103"/>
      <c r="M40" s="103"/>
      <c r="N40" s="20"/>
      <c r="O40"/>
      <c r="P40"/>
    </row>
    <row r="41" spans="3:16" ht="12.75" customHeight="1">
      <c r="C41" s="48"/>
      <c r="D41" s="49"/>
      <c r="E41" s="40"/>
      <c r="F41" s="40"/>
      <c r="G41" s="50"/>
      <c r="H41" s="43"/>
      <c r="I41" s="40"/>
      <c r="L41" s="20"/>
      <c r="N41" s="51"/>
      <c r="P41"/>
    </row>
    <row r="42" spans="3:16" ht="20.25" customHeight="1">
      <c r="C42" s="43"/>
      <c r="D42" s="40"/>
      <c r="E42" s="52"/>
      <c r="F42" s="52"/>
      <c r="G42" s="49"/>
      <c r="H42" s="73" t="s">
        <v>42</v>
      </c>
      <c r="I42" s="73"/>
      <c r="J42" s="73"/>
      <c r="K42" s="73"/>
      <c r="L42" s="73"/>
      <c r="M42" s="73"/>
      <c r="N42" s="20"/>
      <c r="P42"/>
    </row>
  </sheetData>
  <sheetProtection/>
  <mergeCells count="34">
    <mergeCell ref="O16:O17"/>
    <mergeCell ref="O18:O20"/>
    <mergeCell ref="O22:O24"/>
    <mergeCell ref="O28:O34"/>
    <mergeCell ref="P16:P17"/>
    <mergeCell ref="P18:P20"/>
    <mergeCell ref="G12:G15"/>
    <mergeCell ref="O8:O9"/>
    <mergeCell ref="B3:O3"/>
    <mergeCell ref="F8:F9"/>
    <mergeCell ref="P10:P11"/>
    <mergeCell ref="P12:P15"/>
    <mergeCell ref="B4:O4"/>
    <mergeCell ref="B6:O6"/>
    <mergeCell ref="B36:G36"/>
    <mergeCell ref="B38:F38"/>
    <mergeCell ref="B1:O1"/>
    <mergeCell ref="B2:O2"/>
    <mergeCell ref="B8:B9"/>
    <mergeCell ref="C8:C9"/>
    <mergeCell ref="D8:D9"/>
    <mergeCell ref="E8:E9"/>
    <mergeCell ref="G16:G17"/>
    <mergeCell ref="G10:G11"/>
    <mergeCell ref="G28:G34"/>
    <mergeCell ref="P8:P9"/>
    <mergeCell ref="H8:N8"/>
    <mergeCell ref="G18:G20"/>
    <mergeCell ref="G8:G9"/>
    <mergeCell ref="G22:G24"/>
    <mergeCell ref="P22:P24"/>
    <mergeCell ref="P28:P34"/>
    <mergeCell ref="O10:O11"/>
    <mergeCell ref="O12:O15"/>
  </mergeCells>
  <printOptions horizontalCentered="1"/>
  <pageMargins left="0.2362204724409449" right="0.1968503937007874" top="0.1968503937007874" bottom="0.1968503937007874" header="0" footer="0"/>
  <pageSetup fitToHeight="1" fitToWidth="1" horizontalDpi="240" verticalDpi="24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6.8515625" style="20" customWidth="1"/>
    <col min="15" max="15" width="7.140625" style="0" customWidth="1"/>
  </cols>
  <sheetData>
    <row r="1" spans="2:17" s="1" customFormat="1" ht="12.75" customHeight="1">
      <c r="B1" s="95"/>
      <c r="C1" s="95"/>
      <c r="D1" s="242" t="s">
        <v>0</v>
      </c>
      <c r="E1" s="242"/>
      <c r="F1" s="242"/>
      <c r="G1" s="242"/>
      <c r="H1" s="242"/>
      <c r="I1" s="242"/>
      <c r="J1" s="241" t="s">
        <v>134</v>
      </c>
      <c r="K1" s="241"/>
      <c r="L1" s="241"/>
      <c r="M1" s="62"/>
      <c r="O1" s="3"/>
      <c r="P1" s="4"/>
      <c r="Q1"/>
    </row>
    <row r="2" spans="2:16" s="1" customFormat="1" ht="12.75" customHeight="1">
      <c r="B2" s="75"/>
      <c r="C2" s="75"/>
      <c r="D2" s="243" t="s">
        <v>1</v>
      </c>
      <c r="E2" s="243"/>
      <c r="F2" s="243"/>
      <c r="G2" s="243"/>
      <c r="H2" s="243"/>
      <c r="I2" s="243"/>
      <c r="J2" s="241" t="s">
        <v>31</v>
      </c>
      <c r="K2" s="241"/>
      <c r="L2" s="241"/>
      <c r="M2" s="62"/>
      <c r="O2" s="6"/>
      <c r="P2" s="7"/>
    </row>
    <row r="3" spans="2:16" s="1" customFormat="1" ht="20.25" customHeight="1">
      <c r="B3" s="76"/>
      <c r="C3" s="76"/>
      <c r="D3" s="257" t="s">
        <v>100</v>
      </c>
      <c r="E3" s="257"/>
      <c r="F3" s="257"/>
      <c r="G3" s="257"/>
      <c r="H3" s="257"/>
      <c r="I3" s="257"/>
      <c r="J3" s="76"/>
      <c r="O3" s="8"/>
      <c r="P3" s="4"/>
    </row>
    <row r="4" spans="2:16" s="1" customFormat="1" ht="12.75" customHeight="1">
      <c r="B4" s="62"/>
      <c r="C4" s="62"/>
      <c r="D4" s="258" t="s">
        <v>101</v>
      </c>
      <c r="E4" s="258"/>
      <c r="F4" s="258"/>
      <c r="G4" s="258"/>
      <c r="H4" s="258"/>
      <c r="I4" s="258"/>
      <c r="J4" s="266" t="s">
        <v>32</v>
      </c>
      <c r="K4" s="266"/>
      <c r="L4" s="266"/>
      <c r="O4" s="9"/>
      <c r="P4" s="4"/>
    </row>
    <row r="5" spans="2:16" s="1" customFormat="1" ht="12.75" customHeight="1">
      <c r="B5" s="61"/>
      <c r="C5" s="61"/>
      <c r="D5" s="61"/>
      <c r="E5" s="61"/>
      <c r="F5" s="61"/>
      <c r="G5" s="61"/>
      <c r="H5" s="61"/>
      <c r="I5" s="61"/>
      <c r="J5" s="241" t="s">
        <v>144</v>
      </c>
      <c r="K5" s="241"/>
      <c r="L5" s="241"/>
      <c r="M5" s="241"/>
      <c r="N5" s="62"/>
      <c r="O5" s="9"/>
      <c r="P5" s="4"/>
    </row>
    <row r="6" spans="2:16" s="1" customFormat="1" ht="12.75" customHeight="1">
      <c r="B6" s="106"/>
      <c r="C6" s="106"/>
      <c r="D6" s="262" t="s">
        <v>30</v>
      </c>
      <c r="E6" s="262"/>
      <c r="F6" s="262"/>
      <c r="G6" s="262"/>
      <c r="H6" s="262"/>
      <c r="I6" s="262"/>
      <c r="J6" s="241" t="s">
        <v>156</v>
      </c>
      <c r="K6" s="241"/>
      <c r="L6" s="241"/>
      <c r="M6" s="241"/>
      <c r="O6" s="9"/>
      <c r="P6" s="4"/>
    </row>
    <row r="7" spans="2:16" s="1" customFormat="1" ht="20.25" customHeight="1">
      <c r="B7" s="77"/>
      <c r="C7" s="77"/>
      <c r="D7" s="261" t="s">
        <v>2</v>
      </c>
      <c r="E7" s="261"/>
      <c r="F7" s="261"/>
      <c r="G7" s="261"/>
      <c r="H7" s="261"/>
      <c r="I7" s="261"/>
      <c r="J7" s="77"/>
      <c r="K7" s="77"/>
      <c r="N7" s="77"/>
      <c r="O7" s="8"/>
      <c r="P7" s="4"/>
    </row>
    <row r="8" spans="15:22" s="1" customFormat="1" ht="12.75" customHeight="1">
      <c r="O8" s="8"/>
      <c r="P8" s="4"/>
      <c r="U8" s="76"/>
      <c r="V8" s="76"/>
    </row>
    <row r="9" spans="2:21" s="1" customFormat="1" ht="20.25" customHeight="1">
      <c r="B9" s="261" t="s">
        <v>182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77"/>
      <c r="O9" s="8"/>
      <c r="P9" s="4"/>
      <c r="U9" s="77"/>
    </row>
    <row r="10" spans="3:16" s="1" customFormat="1" ht="12.75" customHeight="1" thickBot="1">
      <c r="C10" s="2"/>
      <c r="D10" s="169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4" t="s">
        <v>11</v>
      </c>
      <c r="C11" s="246" t="s">
        <v>12</v>
      </c>
      <c r="D11" s="248" t="s">
        <v>5</v>
      </c>
      <c r="E11" s="250" t="s">
        <v>75</v>
      </c>
      <c r="F11" s="233" t="s">
        <v>29</v>
      </c>
      <c r="G11" s="248" t="s">
        <v>6</v>
      </c>
      <c r="H11" s="248"/>
      <c r="I11" s="228"/>
      <c r="J11" s="263" t="s">
        <v>7</v>
      </c>
      <c r="K11" s="230"/>
      <c r="L11" s="268" t="s">
        <v>8</v>
      </c>
      <c r="M11" s="264" t="s">
        <v>9</v>
      </c>
      <c r="N11" s="259" t="s">
        <v>192</v>
      </c>
    </row>
    <row r="12" spans="2:14" ht="18" customHeight="1" thickBot="1">
      <c r="B12" s="245"/>
      <c r="C12" s="247"/>
      <c r="D12" s="249"/>
      <c r="E12" s="251"/>
      <c r="F12" s="234"/>
      <c r="G12" s="15">
        <v>1</v>
      </c>
      <c r="H12" s="15">
        <v>2</v>
      </c>
      <c r="I12" s="102">
        <v>3</v>
      </c>
      <c r="J12" s="110">
        <v>1</v>
      </c>
      <c r="K12" s="111">
        <v>2</v>
      </c>
      <c r="L12" s="269"/>
      <c r="M12" s="265"/>
      <c r="N12" s="260"/>
    </row>
    <row r="13" spans="2:14" ht="15.75">
      <c r="B13" s="55">
        <f aca="true" t="shared" si="0" ref="B13:B33">B12+1</f>
        <v>1</v>
      </c>
      <c r="C13" s="56">
        <v>25</v>
      </c>
      <c r="D13" s="57" t="s">
        <v>84</v>
      </c>
      <c r="E13" s="58" t="s">
        <v>85</v>
      </c>
      <c r="F13" s="59" t="s">
        <v>86</v>
      </c>
      <c r="G13" s="60">
        <v>180</v>
      </c>
      <c r="H13" s="60">
        <v>180</v>
      </c>
      <c r="I13" s="99">
        <v>180</v>
      </c>
      <c r="J13" s="121"/>
      <c r="K13" s="122"/>
      <c r="L13" s="124">
        <f aca="true" t="shared" si="1" ref="L13:L33">SUM(G13:I13)</f>
        <v>540</v>
      </c>
      <c r="M13" s="126">
        <f aca="true" t="shared" si="2" ref="M13:M32">RANK(L13,L$13:L$33)</f>
        <v>1</v>
      </c>
      <c r="N13" s="168">
        <f aca="true" t="shared" si="3" ref="N13:N32">INT(((L13/$L$13)+((LOG(20)-LOG(M13))/10))*100)</f>
        <v>113</v>
      </c>
    </row>
    <row r="14" spans="2:14" ht="15.75">
      <c r="B14" s="21">
        <f t="shared" si="0"/>
        <v>2</v>
      </c>
      <c r="C14" s="31">
        <v>17</v>
      </c>
      <c r="D14" s="133" t="s">
        <v>109</v>
      </c>
      <c r="E14" s="129">
        <v>83</v>
      </c>
      <c r="F14" s="129" t="s">
        <v>110</v>
      </c>
      <c r="G14" s="33">
        <v>140</v>
      </c>
      <c r="H14" s="33">
        <v>180</v>
      </c>
      <c r="I14" s="79">
        <v>180</v>
      </c>
      <c r="J14" s="21"/>
      <c r="K14" s="120"/>
      <c r="L14" s="109">
        <f t="shared" si="1"/>
        <v>500</v>
      </c>
      <c r="M14" s="126">
        <f t="shared" si="2"/>
        <v>2</v>
      </c>
      <c r="N14" s="101">
        <f t="shared" si="3"/>
        <v>102</v>
      </c>
    </row>
    <row r="15" spans="2:14" ht="15.75">
      <c r="B15" s="21">
        <f t="shared" si="0"/>
        <v>3</v>
      </c>
      <c r="C15" s="22">
        <v>37</v>
      </c>
      <c r="D15" s="23" t="s">
        <v>93</v>
      </c>
      <c r="E15" s="24" t="s">
        <v>94</v>
      </c>
      <c r="F15" s="25" t="s">
        <v>71</v>
      </c>
      <c r="G15" s="26">
        <v>77</v>
      </c>
      <c r="H15" s="26">
        <v>180</v>
      </c>
      <c r="I15" s="97">
        <v>180</v>
      </c>
      <c r="J15" s="114"/>
      <c r="K15" s="115"/>
      <c r="L15" s="109">
        <f t="shared" si="1"/>
        <v>437</v>
      </c>
      <c r="M15" s="126">
        <f t="shared" si="2"/>
        <v>3</v>
      </c>
      <c r="N15" s="168">
        <f t="shared" si="3"/>
        <v>89</v>
      </c>
    </row>
    <row r="16" spans="2:14" ht="15.75">
      <c r="B16" s="21">
        <f t="shared" si="0"/>
        <v>4</v>
      </c>
      <c r="C16" s="22">
        <v>1</v>
      </c>
      <c r="D16" s="27" t="s">
        <v>169</v>
      </c>
      <c r="E16" s="28" t="s">
        <v>97</v>
      </c>
      <c r="F16" s="29" t="s">
        <v>73</v>
      </c>
      <c r="G16" s="26">
        <v>109</v>
      </c>
      <c r="H16" s="26">
        <v>180</v>
      </c>
      <c r="I16" s="97">
        <v>147</v>
      </c>
      <c r="J16" s="114"/>
      <c r="K16" s="115"/>
      <c r="L16" s="109">
        <f t="shared" si="1"/>
        <v>436</v>
      </c>
      <c r="M16" s="126">
        <f t="shared" si="2"/>
        <v>4</v>
      </c>
      <c r="N16" s="101">
        <f t="shared" si="3"/>
        <v>87</v>
      </c>
    </row>
    <row r="17" spans="2:14" ht="15.75">
      <c r="B17" s="21">
        <f t="shared" si="0"/>
        <v>5</v>
      </c>
      <c r="C17" s="22">
        <v>36</v>
      </c>
      <c r="D17" s="23" t="s">
        <v>70</v>
      </c>
      <c r="E17" s="24" t="s">
        <v>72</v>
      </c>
      <c r="F17" s="25" t="s">
        <v>71</v>
      </c>
      <c r="G17" s="31">
        <v>29</v>
      </c>
      <c r="H17" s="31">
        <v>144</v>
      </c>
      <c r="I17" s="98">
        <v>180</v>
      </c>
      <c r="J17" s="116"/>
      <c r="K17" s="117"/>
      <c r="L17" s="109">
        <f t="shared" si="1"/>
        <v>353</v>
      </c>
      <c r="M17" s="126">
        <f t="shared" si="2"/>
        <v>5</v>
      </c>
      <c r="N17" s="101">
        <f t="shared" si="3"/>
        <v>71</v>
      </c>
    </row>
    <row r="18" spans="2:14" ht="15.75">
      <c r="B18" s="21">
        <f t="shared" si="0"/>
        <v>6</v>
      </c>
      <c r="C18" s="22">
        <v>10</v>
      </c>
      <c r="D18" s="23" t="s">
        <v>167</v>
      </c>
      <c r="E18" s="24" t="s">
        <v>117</v>
      </c>
      <c r="F18" s="25" t="s">
        <v>81</v>
      </c>
      <c r="G18" s="26">
        <v>75</v>
      </c>
      <c r="H18" s="26">
        <v>70</v>
      </c>
      <c r="I18" s="97">
        <v>180</v>
      </c>
      <c r="J18" s="114"/>
      <c r="K18" s="115"/>
      <c r="L18" s="109">
        <f t="shared" si="1"/>
        <v>325</v>
      </c>
      <c r="M18" s="126">
        <f t="shared" si="2"/>
        <v>6</v>
      </c>
      <c r="N18" s="101">
        <f t="shared" si="3"/>
        <v>65</v>
      </c>
    </row>
    <row r="19" spans="2:14" ht="15.75">
      <c r="B19" s="21">
        <f t="shared" si="0"/>
        <v>7</v>
      </c>
      <c r="C19" s="22">
        <v>18</v>
      </c>
      <c r="D19" s="132" t="s">
        <v>172</v>
      </c>
      <c r="E19" s="24" t="s">
        <v>127</v>
      </c>
      <c r="F19" s="25" t="s">
        <v>66</v>
      </c>
      <c r="G19" s="33">
        <v>56</v>
      </c>
      <c r="H19" s="33">
        <v>52</v>
      </c>
      <c r="I19" s="79">
        <v>180</v>
      </c>
      <c r="J19" s="21"/>
      <c r="K19" s="120"/>
      <c r="L19" s="109">
        <f t="shared" si="1"/>
        <v>288</v>
      </c>
      <c r="M19" s="126">
        <f t="shared" si="2"/>
        <v>7</v>
      </c>
      <c r="N19" s="101">
        <f t="shared" si="3"/>
        <v>57</v>
      </c>
    </row>
    <row r="20" spans="2:14" ht="15.75">
      <c r="B20" s="21">
        <f t="shared" si="0"/>
        <v>8</v>
      </c>
      <c r="C20" s="22">
        <v>4</v>
      </c>
      <c r="D20" s="23" t="s">
        <v>168</v>
      </c>
      <c r="E20" s="24" t="s">
        <v>96</v>
      </c>
      <c r="F20" s="25" t="s">
        <v>73</v>
      </c>
      <c r="G20" s="26">
        <v>0</v>
      </c>
      <c r="H20" s="26">
        <v>85</v>
      </c>
      <c r="I20" s="97">
        <v>180</v>
      </c>
      <c r="J20" s="114"/>
      <c r="K20" s="115"/>
      <c r="L20" s="109">
        <f t="shared" si="1"/>
        <v>265</v>
      </c>
      <c r="M20" s="126">
        <f t="shared" si="2"/>
        <v>8</v>
      </c>
      <c r="N20" s="101">
        <f t="shared" si="3"/>
        <v>53</v>
      </c>
    </row>
    <row r="21" spans="2:14" ht="15.75">
      <c r="B21" s="21">
        <f t="shared" si="0"/>
        <v>9</v>
      </c>
      <c r="C21" s="22">
        <v>20</v>
      </c>
      <c r="D21" s="131" t="s">
        <v>113</v>
      </c>
      <c r="E21" s="28" t="s">
        <v>115</v>
      </c>
      <c r="F21" s="25" t="s">
        <v>66</v>
      </c>
      <c r="G21" s="26">
        <v>94</v>
      </c>
      <c r="H21" s="26">
        <v>85</v>
      </c>
      <c r="I21" s="97">
        <v>83</v>
      </c>
      <c r="J21" s="114"/>
      <c r="K21" s="115"/>
      <c r="L21" s="109">
        <f t="shared" si="1"/>
        <v>262</v>
      </c>
      <c r="M21" s="126">
        <f t="shared" si="2"/>
        <v>9</v>
      </c>
      <c r="N21" s="101">
        <f t="shared" si="3"/>
        <v>51</v>
      </c>
    </row>
    <row r="22" spans="2:14" ht="15.75">
      <c r="B22" s="21">
        <f t="shared" si="0"/>
        <v>10</v>
      </c>
      <c r="C22" s="138">
        <v>35</v>
      </c>
      <c r="D22" s="23" t="s">
        <v>132</v>
      </c>
      <c r="E22" s="24" t="s">
        <v>133</v>
      </c>
      <c r="F22" s="25" t="s">
        <v>71</v>
      </c>
      <c r="G22" s="26">
        <v>82</v>
      </c>
      <c r="H22" s="26">
        <v>180</v>
      </c>
      <c r="I22" s="97">
        <v>0</v>
      </c>
      <c r="J22" s="114"/>
      <c r="K22" s="115"/>
      <c r="L22" s="109">
        <f t="shared" si="1"/>
        <v>262</v>
      </c>
      <c r="M22" s="126">
        <f t="shared" si="2"/>
        <v>9</v>
      </c>
      <c r="N22" s="101">
        <f t="shared" si="3"/>
        <v>51</v>
      </c>
    </row>
    <row r="23" spans="2:14" ht="15.75">
      <c r="B23" s="21">
        <f t="shared" si="0"/>
        <v>11</v>
      </c>
      <c r="C23" s="22">
        <v>38</v>
      </c>
      <c r="D23" s="23" t="s">
        <v>176</v>
      </c>
      <c r="E23" s="24" t="s">
        <v>98</v>
      </c>
      <c r="F23" s="59" t="s">
        <v>71</v>
      </c>
      <c r="G23" s="32">
        <v>31</v>
      </c>
      <c r="H23" s="32">
        <v>45</v>
      </c>
      <c r="I23" s="107">
        <v>180</v>
      </c>
      <c r="J23" s="118"/>
      <c r="K23" s="119"/>
      <c r="L23" s="109">
        <f t="shared" si="1"/>
        <v>256</v>
      </c>
      <c r="M23" s="126">
        <f t="shared" si="2"/>
        <v>11</v>
      </c>
      <c r="N23" s="168">
        <f t="shared" si="3"/>
        <v>50</v>
      </c>
    </row>
    <row r="24" spans="2:14" ht="15.75">
      <c r="B24" s="21">
        <f t="shared" si="0"/>
        <v>12</v>
      </c>
      <c r="C24" s="22">
        <v>21</v>
      </c>
      <c r="D24" s="23" t="s">
        <v>67</v>
      </c>
      <c r="E24" s="24" t="s">
        <v>68</v>
      </c>
      <c r="F24" s="25" t="s">
        <v>66</v>
      </c>
      <c r="G24" s="26">
        <v>102</v>
      </c>
      <c r="H24" s="26">
        <v>50</v>
      </c>
      <c r="I24" s="97">
        <v>75</v>
      </c>
      <c r="J24" s="114"/>
      <c r="K24" s="115"/>
      <c r="L24" s="109">
        <f t="shared" si="1"/>
        <v>227</v>
      </c>
      <c r="M24" s="126">
        <f t="shared" si="2"/>
        <v>12</v>
      </c>
      <c r="N24" s="101">
        <f t="shared" si="3"/>
        <v>44</v>
      </c>
    </row>
    <row r="25" spans="2:14" ht="15.75">
      <c r="B25" s="21">
        <f t="shared" si="0"/>
        <v>13</v>
      </c>
      <c r="C25" s="22">
        <v>14</v>
      </c>
      <c r="D25" s="133" t="s">
        <v>170</v>
      </c>
      <c r="E25" s="24" t="s">
        <v>111</v>
      </c>
      <c r="F25" s="25" t="s">
        <v>66</v>
      </c>
      <c r="G25" s="26">
        <v>0</v>
      </c>
      <c r="H25" s="26">
        <v>63</v>
      </c>
      <c r="I25" s="97">
        <v>160</v>
      </c>
      <c r="J25" s="114"/>
      <c r="K25" s="115"/>
      <c r="L25" s="109">
        <f t="shared" si="1"/>
        <v>223</v>
      </c>
      <c r="M25" s="126">
        <f t="shared" si="2"/>
        <v>13</v>
      </c>
      <c r="N25" s="168">
        <f t="shared" si="3"/>
        <v>43</v>
      </c>
    </row>
    <row r="26" spans="2:14" ht="15.75">
      <c r="B26" s="21">
        <f t="shared" si="0"/>
        <v>14</v>
      </c>
      <c r="C26" s="22">
        <v>39</v>
      </c>
      <c r="D26" s="23" t="s">
        <v>89</v>
      </c>
      <c r="E26" s="24" t="s">
        <v>90</v>
      </c>
      <c r="F26" s="59" t="s">
        <v>71</v>
      </c>
      <c r="G26" s="26">
        <v>76</v>
      </c>
      <c r="H26" s="26">
        <v>0</v>
      </c>
      <c r="I26" s="97">
        <v>129</v>
      </c>
      <c r="J26" s="114"/>
      <c r="K26" s="115"/>
      <c r="L26" s="109">
        <f t="shared" si="1"/>
        <v>205</v>
      </c>
      <c r="M26" s="126">
        <f t="shared" si="2"/>
        <v>14</v>
      </c>
      <c r="N26" s="101">
        <f t="shared" si="3"/>
        <v>39</v>
      </c>
    </row>
    <row r="27" spans="2:14" ht="15.75">
      <c r="B27" s="21">
        <f t="shared" si="0"/>
        <v>15</v>
      </c>
      <c r="C27" s="22">
        <v>34</v>
      </c>
      <c r="D27" s="132" t="s">
        <v>175</v>
      </c>
      <c r="E27" s="24" t="s">
        <v>131</v>
      </c>
      <c r="F27" s="25" t="s">
        <v>71</v>
      </c>
      <c r="G27" s="26">
        <v>0</v>
      </c>
      <c r="H27" s="26">
        <v>0</v>
      </c>
      <c r="I27" s="97">
        <v>180</v>
      </c>
      <c r="J27" s="114"/>
      <c r="K27" s="115"/>
      <c r="L27" s="109">
        <f t="shared" si="1"/>
        <v>180</v>
      </c>
      <c r="M27" s="126">
        <f t="shared" si="2"/>
        <v>15</v>
      </c>
      <c r="N27" s="168">
        <f t="shared" si="3"/>
        <v>34</v>
      </c>
    </row>
    <row r="28" spans="2:14" ht="15.75">
      <c r="B28" s="21">
        <f t="shared" si="0"/>
        <v>16</v>
      </c>
      <c r="C28" s="22">
        <v>5</v>
      </c>
      <c r="D28" s="27" t="s">
        <v>91</v>
      </c>
      <c r="E28" s="28" t="s">
        <v>92</v>
      </c>
      <c r="F28" s="29" t="s">
        <v>73</v>
      </c>
      <c r="G28" s="31">
        <v>105</v>
      </c>
      <c r="H28" s="31">
        <v>62</v>
      </c>
      <c r="I28" s="98">
        <v>0</v>
      </c>
      <c r="J28" s="116"/>
      <c r="K28" s="117"/>
      <c r="L28" s="109">
        <f t="shared" si="1"/>
        <v>167</v>
      </c>
      <c r="M28" s="126">
        <f t="shared" si="2"/>
        <v>16</v>
      </c>
      <c r="N28" s="101">
        <f t="shared" si="3"/>
        <v>31</v>
      </c>
    </row>
    <row r="29" spans="2:14" ht="15.75">
      <c r="B29" s="21">
        <f t="shared" si="0"/>
        <v>17</v>
      </c>
      <c r="C29" s="129">
        <v>13</v>
      </c>
      <c r="D29" s="133" t="s">
        <v>165</v>
      </c>
      <c r="E29" s="129">
        <v>256</v>
      </c>
      <c r="F29" s="129" t="s">
        <v>66</v>
      </c>
      <c r="G29" s="26">
        <v>128</v>
      </c>
      <c r="H29" s="26">
        <v>0</v>
      </c>
      <c r="I29" s="97">
        <v>0</v>
      </c>
      <c r="J29" s="114"/>
      <c r="K29" s="115"/>
      <c r="L29" s="109">
        <f t="shared" si="1"/>
        <v>128</v>
      </c>
      <c r="M29" s="126">
        <f t="shared" si="2"/>
        <v>17</v>
      </c>
      <c r="N29" s="101">
        <f t="shared" si="3"/>
        <v>24</v>
      </c>
    </row>
    <row r="30" spans="2:14" ht="15.75">
      <c r="B30" s="21">
        <f t="shared" si="0"/>
        <v>18</v>
      </c>
      <c r="C30" s="129">
        <v>12</v>
      </c>
      <c r="D30" s="133" t="s">
        <v>166</v>
      </c>
      <c r="E30" s="129">
        <v>317</v>
      </c>
      <c r="F30" s="129" t="s">
        <v>66</v>
      </c>
      <c r="G30" s="32">
        <v>77</v>
      </c>
      <c r="H30" s="32">
        <v>0</v>
      </c>
      <c r="I30" s="107">
        <v>50</v>
      </c>
      <c r="J30" s="118"/>
      <c r="K30" s="119"/>
      <c r="L30" s="109">
        <f t="shared" si="1"/>
        <v>127</v>
      </c>
      <c r="M30" s="126">
        <f t="shared" si="2"/>
        <v>18</v>
      </c>
      <c r="N30" s="101">
        <f t="shared" si="3"/>
        <v>23</v>
      </c>
    </row>
    <row r="31" spans="2:14" ht="15.75">
      <c r="B31" s="21">
        <f t="shared" si="0"/>
        <v>19</v>
      </c>
      <c r="C31" s="56">
        <v>19</v>
      </c>
      <c r="D31" s="132" t="s">
        <v>173</v>
      </c>
      <c r="E31" s="24" t="s">
        <v>128</v>
      </c>
      <c r="F31" s="25" t="s">
        <v>66</v>
      </c>
      <c r="G31" s="33">
        <v>0</v>
      </c>
      <c r="H31" s="33">
        <v>48</v>
      </c>
      <c r="I31" s="79" t="s">
        <v>145</v>
      </c>
      <c r="J31" s="21"/>
      <c r="K31" s="120"/>
      <c r="L31" s="109">
        <f t="shared" si="1"/>
        <v>48</v>
      </c>
      <c r="M31" s="126">
        <f t="shared" si="2"/>
        <v>19</v>
      </c>
      <c r="N31" s="101">
        <f t="shared" si="3"/>
        <v>9</v>
      </c>
    </row>
    <row r="32" spans="2:14" ht="15.75">
      <c r="B32" s="21">
        <f t="shared" si="0"/>
        <v>20</v>
      </c>
      <c r="C32" s="22">
        <v>2</v>
      </c>
      <c r="D32" s="27" t="s">
        <v>82</v>
      </c>
      <c r="E32" s="28" t="s">
        <v>83</v>
      </c>
      <c r="F32" s="25" t="s">
        <v>66</v>
      </c>
      <c r="G32" s="26">
        <v>27</v>
      </c>
      <c r="H32" s="26">
        <v>0</v>
      </c>
      <c r="I32" s="97">
        <v>0</v>
      </c>
      <c r="J32" s="114"/>
      <c r="K32" s="115"/>
      <c r="L32" s="109">
        <f t="shared" si="1"/>
        <v>27</v>
      </c>
      <c r="M32" s="126">
        <f t="shared" si="2"/>
        <v>20</v>
      </c>
      <c r="N32" s="101">
        <f t="shared" si="3"/>
        <v>5</v>
      </c>
    </row>
    <row r="33" spans="2:14" ht="16.5" thickBot="1">
      <c r="B33" s="34">
        <f t="shared" si="0"/>
        <v>21</v>
      </c>
      <c r="C33" s="35">
        <v>16</v>
      </c>
      <c r="D33" s="150" t="s">
        <v>171</v>
      </c>
      <c r="E33" s="54" t="s">
        <v>126</v>
      </c>
      <c r="F33" s="37" t="s">
        <v>66</v>
      </c>
      <c r="G33" s="151">
        <v>0</v>
      </c>
      <c r="H33" s="151">
        <v>0</v>
      </c>
      <c r="I33" s="152" t="s">
        <v>145</v>
      </c>
      <c r="J33" s="153"/>
      <c r="K33" s="154"/>
      <c r="L33" s="147">
        <f t="shared" si="1"/>
        <v>0</v>
      </c>
      <c r="M33" s="148" t="s">
        <v>145</v>
      </c>
      <c r="N33" s="101">
        <v>0</v>
      </c>
    </row>
    <row r="34" ht="20.25" customHeight="1">
      <c r="N34"/>
    </row>
    <row r="35" spans="2:13" ht="20.25" customHeight="1">
      <c r="B35" s="221" t="s">
        <v>136</v>
      </c>
      <c r="C35" s="222"/>
      <c r="D35" s="222"/>
      <c r="E35" s="222"/>
      <c r="F35" s="222"/>
      <c r="G35" s="222"/>
      <c r="H35" s="73"/>
      <c r="I35" s="39"/>
      <c r="K35" s="40" t="s">
        <v>10</v>
      </c>
      <c r="L35" s="20"/>
      <c r="M35"/>
    </row>
    <row r="36" spans="2:13" ht="12.75" customHeight="1">
      <c r="B36" s="41"/>
      <c r="C36" s="42"/>
      <c r="D36" s="38"/>
      <c r="E36" s="38"/>
      <c r="F36" s="43"/>
      <c r="I36" s="40"/>
      <c r="L36" s="20"/>
      <c r="M36"/>
    </row>
    <row r="37" spans="2:15" ht="20.25" customHeight="1">
      <c r="B37" s="241" t="s">
        <v>135</v>
      </c>
      <c r="C37" s="241"/>
      <c r="D37" s="241"/>
      <c r="E37" s="241"/>
      <c r="F37" s="241"/>
      <c r="H37" s="221" t="s">
        <v>34</v>
      </c>
      <c r="I37" s="221"/>
      <c r="J37" s="221"/>
      <c r="K37" s="221"/>
      <c r="L37" s="221"/>
      <c r="M37" s="221"/>
      <c r="N37" s="221"/>
      <c r="O37" s="20"/>
    </row>
    <row r="38" spans="2:15" ht="12.75" customHeight="1">
      <c r="B38" s="44"/>
      <c r="C38" s="45"/>
      <c r="D38" s="46"/>
      <c r="E38" s="46"/>
      <c r="F38" s="47"/>
      <c r="I38" s="40"/>
      <c r="L38" s="20"/>
      <c r="M38"/>
      <c r="N38"/>
      <c r="O38" s="20"/>
    </row>
    <row r="39" spans="2:14" ht="20.25" customHeight="1">
      <c r="B39" s="267" t="s">
        <v>33</v>
      </c>
      <c r="C39" s="267"/>
      <c r="D39" s="267"/>
      <c r="E39" s="267"/>
      <c r="F39" s="267"/>
      <c r="H39" s="221" t="s">
        <v>180</v>
      </c>
      <c r="I39" s="221"/>
      <c r="J39" s="221"/>
      <c r="K39" s="221"/>
      <c r="L39" s="221"/>
      <c r="M39" s="221"/>
      <c r="N39" s="221"/>
    </row>
    <row r="40" spans="3:15" ht="12.75" customHeight="1">
      <c r="C40" s="48"/>
      <c r="D40" s="49"/>
      <c r="E40" s="40"/>
      <c r="F40" s="40"/>
      <c r="G40" s="50"/>
      <c r="H40" s="43"/>
      <c r="I40" s="40"/>
      <c r="L40" s="20"/>
      <c r="M40"/>
      <c r="N40" s="51"/>
      <c r="O40" s="20"/>
    </row>
    <row r="41" spans="3:15" ht="20.25" customHeight="1">
      <c r="C41" s="43"/>
      <c r="D41" s="40"/>
      <c r="E41" s="52"/>
      <c r="F41" s="52"/>
      <c r="G41" s="49"/>
      <c r="H41" s="221" t="s">
        <v>42</v>
      </c>
      <c r="I41" s="221"/>
      <c r="J41" s="221"/>
      <c r="K41" s="221"/>
      <c r="L41" s="221"/>
      <c r="M41" s="221"/>
      <c r="N41" s="221"/>
      <c r="O41" s="20"/>
    </row>
  </sheetData>
  <sheetProtection/>
  <mergeCells count="28">
    <mergeCell ref="H39:N39"/>
    <mergeCell ref="D3:I3"/>
    <mergeCell ref="L11:L12"/>
    <mergeCell ref="D4:I4"/>
    <mergeCell ref="J5:M5"/>
    <mergeCell ref="J4:L4"/>
    <mergeCell ref="H41:N41"/>
    <mergeCell ref="B39:F39"/>
    <mergeCell ref="D1:I1"/>
    <mergeCell ref="J1:L1"/>
    <mergeCell ref="D2:I2"/>
    <mergeCell ref="J2:L2"/>
    <mergeCell ref="H37:N37"/>
    <mergeCell ref="D6:I6"/>
    <mergeCell ref="G11:I11"/>
    <mergeCell ref="J11:K11"/>
    <mergeCell ref="M11:M12"/>
    <mergeCell ref="F11:F12"/>
    <mergeCell ref="J6:M6"/>
    <mergeCell ref="D7:I7"/>
    <mergeCell ref="E11:E12"/>
    <mergeCell ref="D11:D12"/>
    <mergeCell ref="B11:B12"/>
    <mergeCell ref="B37:F37"/>
    <mergeCell ref="B35:G35"/>
    <mergeCell ref="N11:N12"/>
    <mergeCell ref="B9:M9"/>
    <mergeCell ref="C11:C12"/>
  </mergeCells>
  <printOptions horizontalCentered="1"/>
  <pageMargins left="0.09259259259259259" right="0.015432098765432098" top="0.1968503937007874" bottom="0.196850393700787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5"/>
  <sheetViews>
    <sheetView zoomScaleSheetLayoutView="75" workbookViewId="0" topLeftCell="A4">
      <selection activeCell="N36" sqref="N3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6.8515625" style="20" customWidth="1"/>
    <col min="15" max="15" width="7.140625" style="0" customWidth="1"/>
  </cols>
  <sheetData>
    <row r="1" spans="2:17" s="1" customFormat="1" ht="12.75" customHeight="1">
      <c r="B1" s="95"/>
      <c r="C1" s="95"/>
      <c r="D1" s="242" t="s">
        <v>0</v>
      </c>
      <c r="E1" s="242"/>
      <c r="F1" s="242"/>
      <c r="G1" s="242"/>
      <c r="H1" s="242"/>
      <c r="I1" s="242"/>
      <c r="J1" s="241" t="s">
        <v>146</v>
      </c>
      <c r="K1" s="241"/>
      <c r="L1" s="241"/>
      <c r="M1" s="62"/>
      <c r="O1" s="3"/>
      <c r="P1" s="4"/>
      <c r="Q1"/>
    </row>
    <row r="2" spans="2:16" s="1" customFormat="1" ht="12.75" customHeight="1">
      <c r="B2" s="75"/>
      <c r="C2" s="75"/>
      <c r="D2" s="243" t="s">
        <v>1</v>
      </c>
      <c r="E2" s="243"/>
      <c r="F2" s="243"/>
      <c r="G2" s="243"/>
      <c r="H2" s="243"/>
      <c r="I2" s="243"/>
      <c r="J2" s="241" t="s">
        <v>147</v>
      </c>
      <c r="K2" s="241"/>
      <c r="L2" s="241"/>
      <c r="M2" s="62"/>
      <c r="O2" s="6"/>
      <c r="P2" s="7"/>
    </row>
    <row r="3" spans="2:16" s="1" customFormat="1" ht="20.25" customHeight="1">
      <c r="B3" s="76"/>
      <c r="C3" s="76"/>
      <c r="D3" s="257" t="s">
        <v>100</v>
      </c>
      <c r="E3" s="257"/>
      <c r="F3" s="257"/>
      <c r="G3" s="257"/>
      <c r="H3" s="257"/>
      <c r="I3" s="257"/>
      <c r="J3" s="76"/>
      <c r="O3" s="8"/>
      <c r="P3" s="4"/>
    </row>
    <row r="4" spans="2:16" s="1" customFormat="1" ht="12.75" customHeight="1">
      <c r="B4" s="62"/>
      <c r="C4" s="62"/>
      <c r="D4" s="258" t="s">
        <v>101</v>
      </c>
      <c r="E4" s="258"/>
      <c r="F4" s="258"/>
      <c r="G4" s="258"/>
      <c r="H4" s="258"/>
      <c r="I4" s="258"/>
      <c r="J4" s="266" t="s">
        <v>32</v>
      </c>
      <c r="K4" s="266"/>
      <c r="L4" s="266"/>
      <c r="O4" s="9"/>
      <c r="P4" s="4"/>
    </row>
    <row r="5" spans="2:16" s="1" customFormat="1" ht="12.75" customHeight="1">
      <c r="B5" s="61"/>
      <c r="C5" s="61"/>
      <c r="D5" s="61"/>
      <c r="E5" s="61"/>
      <c r="F5" s="61"/>
      <c r="G5" s="61"/>
      <c r="H5" s="61"/>
      <c r="I5" s="61"/>
      <c r="J5" s="241" t="s">
        <v>158</v>
      </c>
      <c r="K5" s="241"/>
      <c r="L5" s="241"/>
      <c r="M5" s="241"/>
      <c r="N5" s="62"/>
      <c r="O5" s="9"/>
      <c r="P5" s="4"/>
    </row>
    <row r="6" spans="2:16" s="1" customFormat="1" ht="12.75" customHeight="1">
      <c r="B6" s="106"/>
      <c r="C6" s="106"/>
      <c r="D6" s="262" t="s">
        <v>30</v>
      </c>
      <c r="E6" s="262"/>
      <c r="F6" s="262"/>
      <c r="G6" s="262"/>
      <c r="H6" s="262"/>
      <c r="I6" s="262"/>
      <c r="J6" s="241" t="s">
        <v>156</v>
      </c>
      <c r="K6" s="241"/>
      <c r="L6" s="241"/>
      <c r="M6" s="241"/>
      <c r="O6" s="9"/>
      <c r="P6" s="4"/>
    </row>
    <row r="7" spans="2:16" s="1" customFormat="1" ht="20.25" customHeight="1">
      <c r="B7" s="77"/>
      <c r="C7" s="77"/>
      <c r="D7" s="261" t="s">
        <v>2</v>
      </c>
      <c r="E7" s="261"/>
      <c r="F7" s="261"/>
      <c r="G7" s="261"/>
      <c r="H7" s="261"/>
      <c r="I7" s="261"/>
      <c r="J7" s="77"/>
      <c r="K7" s="77"/>
      <c r="N7" s="77"/>
      <c r="O7" s="8"/>
      <c r="P7" s="4"/>
    </row>
    <row r="8" spans="15:22" s="1" customFormat="1" ht="12.75" customHeight="1">
      <c r="O8" s="8"/>
      <c r="P8" s="4"/>
      <c r="U8" s="76"/>
      <c r="V8" s="76"/>
    </row>
    <row r="9" spans="2:21" s="1" customFormat="1" ht="20.25" customHeight="1">
      <c r="B9" s="270" t="s">
        <v>43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77"/>
      <c r="O9" s="8"/>
      <c r="P9" s="4"/>
      <c r="U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4" t="s">
        <v>11</v>
      </c>
      <c r="C11" s="246" t="s">
        <v>12</v>
      </c>
      <c r="D11" s="248" t="s">
        <v>5</v>
      </c>
      <c r="E11" s="250" t="s">
        <v>75</v>
      </c>
      <c r="F11" s="233" t="s">
        <v>29</v>
      </c>
      <c r="G11" s="248" t="s">
        <v>6</v>
      </c>
      <c r="H11" s="248"/>
      <c r="I11" s="228"/>
      <c r="J11" s="263" t="s">
        <v>7</v>
      </c>
      <c r="K11" s="230"/>
      <c r="L11" s="268" t="s">
        <v>8</v>
      </c>
      <c r="M11" s="264" t="s">
        <v>9</v>
      </c>
      <c r="N11" s="259" t="s">
        <v>192</v>
      </c>
    </row>
    <row r="12" spans="2:14" ht="18" customHeight="1" thickBot="1">
      <c r="B12" s="245"/>
      <c r="C12" s="247"/>
      <c r="D12" s="249"/>
      <c r="E12" s="251"/>
      <c r="F12" s="234"/>
      <c r="G12" s="15">
        <v>1</v>
      </c>
      <c r="H12" s="15">
        <v>2</v>
      </c>
      <c r="I12" s="102">
        <v>3</v>
      </c>
      <c r="J12" s="110">
        <v>1</v>
      </c>
      <c r="K12" s="111">
        <v>2</v>
      </c>
      <c r="L12" s="269"/>
      <c r="M12" s="265"/>
      <c r="N12" s="260"/>
    </row>
    <row r="13" spans="2:15" ht="15" customHeight="1">
      <c r="B13" s="16">
        <f aca="true" t="shared" si="0" ref="B13:B36">B12+1</f>
        <v>1</v>
      </c>
      <c r="C13" s="17">
        <v>25</v>
      </c>
      <c r="D13" s="23" t="s">
        <v>84</v>
      </c>
      <c r="E13" s="24" t="s">
        <v>85</v>
      </c>
      <c r="F13" s="18" t="s">
        <v>86</v>
      </c>
      <c r="G13" s="19">
        <v>159</v>
      </c>
      <c r="H13" s="19">
        <v>180</v>
      </c>
      <c r="I13" s="96">
        <v>180</v>
      </c>
      <c r="J13" s="112"/>
      <c r="K13" s="113"/>
      <c r="L13" s="108">
        <f aca="true" t="shared" si="1" ref="L13:L36">SUM(G13+H13+I13)</f>
        <v>519</v>
      </c>
      <c r="M13" s="125">
        <f aca="true" t="shared" si="2" ref="M13:M36">RANK(L13,L$13:L$36)</f>
        <v>1</v>
      </c>
      <c r="N13" s="168">
        <f aca="true" t="shared" si="3" ref="N13:N36">INT(((L13/$L$13)+((LOG(24)-LOG(M13))/10))*100)</f>
        <v>113</v>
      </c>
      <c r="O13" s="20"/>
    </row>
    <row r="14" spans="2:15" ht="15.75">
      <c r="B14" s="21">
        <f t="shared" si="0"/>
        <v>2</v>
      </c>
      <c r="C14" s="31">
        <v>17</v>
      </c>
      <c r="D14" s="133" t="s">
        <v>109</v>
      </c>
      <c r="E14" s="129">
        <v>83</v>
      </c>
      <c r="F14" s="129" t="s">
        <v>110</v>
      </c>
      <c r="G14" s="33">
        <v>180</v>
      </c>
      <c r="H14" s="33">
        <v>95</v>
      </c>
      <c r="I14" s="79">
        <v>91</v>
      </c>
      <c r="J14" s="21"/>
      <c r="K14" s="120"/>
      <c r="L14" s="109">
        <f t="shared" si="1"/>
        <v>366</v>
      </c>
      <c r="M14" s="126">
        <f t="shared" si="2"/>
        <v>2</v>
      </c>
      <c r="N14" s="101">
        <f t="shared" si="3"/>
        <v>81</v>
      </c>
      <c r="O14" s="20"/>
    </row>
    <row r="15" spans="2:15" ht="15.75">
      <c r="B15" s="21">
        <f t="shared" si="0"/>
        <v>3</v>
      </c>
      <c r="C15" s="22">
        <v>4</v>
      </c>
      <c r="D15" s="23" t="s">
        <v>168</v>
      </c>
      <c r="E15" s="24" t="s">
        <v>96</v>
      </c>
      <c r="F15" s="25" t="s">
        <v>73</v>
      </c>
      <c r="G15" s="26">
        <v>119</v>
      </c>
      <c r="H15" s="26">
        <v>145</v>
      </c>
      <c r="I15" s="97">
        <v>99</v>
      </c>
      <c r="J15" s="114"/>
      <c r="K15" s="115"/>
      <c r="L15" s="109">
        <f t="shared" si="1"/>
        <v>363</v>
      </c>
      <c r="M15" s="126">
        <f t="shared" si="2"/>
        <v>3</v>
      </c>
      <c r="N15" s="168">
        <f t="shared" si="3"/>
        <v>78</v>
      </c>
      <c r="O15" s="20"/>
    </row>
    <row r="16" spans="2:15" ht="15.75">
      <c r="B16" s="21">
        <f t="shared" si="0"/>
        <v>4</v>
      </c>
      <c r="C16" s="30">
        <v>28</v>
      </c>
      <c r="D16" s="27" t="s">
        <v>123</v>
      </c>
      <c r="E16" s="28" t="s">
        <v>69</v>
      </c>
      <c r="F16" s="29" t="s">
        <v>66</v>
      </c>
      <c r="G16" s="31">
        <v>76</v>
      </c>
      <c r="H16" s="31">
        <v>120</v>
      </c>
      <c r="I16" s="98">
        <v>138</v>
      </c>
      <c r="J16" s="116"/>
      <c r="K16" s="117"/>
      <c r="L16" s="123">
        <f t="shared" si="1"/>
        <v>334</v>
      </c>
      <c r="M16" s="126">
        <f t="shared" si="2"/>
        <v>4</v>
      </c>
      <c r="N16" s="101">
        <f t="shared" si="3"/>
        <v>72</v>
      </c>
      <c r="O16" s="20"/>
    </row>
    <row r="17" spans="2:15" ht="15.75">
      <c r="B17" s="21">
        <f t="shared" si="0"/>
        <v>5</v>
      </c>
      <c r="C17" s="22">
        <v>36</v>
      </c>
      <c r="D17" s="23" t="s">
        <v>70</v>
      </c>
      <c r="E17" s="24" t="s">
        <v>72</v>
      </c>
      <c r="F17" s="25" t="s">
        <v>71</v>
      </c>
      <c r="G17" s="26">
        <v>104</v>
      </c>
      <c r="H17" s="26">
        <v>122</v>
      </c>
      <c r="I17" s="97">
        <v>96</v>
      </c>
      <c r="J17" s="114"/>
      <c r="K17" s="115"/>
      <c r="L17" s="109">
        <f t="shared" si="1"/>
        <v>322</v>
      </c>
      <c r="M17" s="126">
        <f t="shared" si="2"/>
        <v>5</v>
      </c>
      <c r="N17" s="101">
        <f t="shared" si="3"/>
        <v>68</v>
      </c>
      <c r="O17" s="20"/>
    </row>
    <row r="18" spans="2:15" ht="15.75">
      <c r="B18" s="21">
        <f t="shared" si="0"/>
        <v>6</v>
      </c>
      <c r="C18" s="22">
        <v>18</v>
      </c>
      <c r="D18" s="132" t="s">
        <v>172</v>
      </c>
      <c r="E18" s="24" t="s">
        <v>127</v>
      </c>
      <c r="F18" s="25" t="s">
        <v>66</v>
      </c>
      <c r="G18" s="26">
        <v>180</v>
      </c>
      <c r="H18" s="26">
        <v>86</v>
      </c>
      <c r="I18" s="97">
        <v>52</v>
      </c>
      <c r="J18" s="114"/>
      <c r="K18" s="115"/>
      <c r="L18" s="109">
        <f t="shared" si="1"/>
        <v>318</v>
      </c>
      <c r="M18" s="126">
        <f t="shared" si="2"/>
        <v>6</v>
      </c>
      <c r="N18" s="101">
        <f t="shared" si="3"/>
        <v>67</v>
      </c>
      <c r="O18" s="20"/>
    </row>
    <row r="19" spans="2:15" ht="15.75">
      <c r="B19" s="21">
        <f t="shared" si="0"/>
        <v>7</v>
      </c>
      <c r="C19" s="22">
        <v>1</v>
      </c>
      <c r="D19" s="27" t="s">
        <v>169</v>
      </c>
      <c r="E19" s="28" t="s">
        <v>97</v>
      </c>
      <c r="F19" s="29" t="s">
        <v>73</v>
      </c>
      <c r="G19" s="26">
        <v>104</v>
      </c>
      <c r="H19" s="26">
        <v>78</v>
      </c>
      <c r="I19" s="97">
        <v>106</v>
      </c>
      <c r="J19" s="114"/>
      <c r="K19" s="115"/>
      <c r="L19" s="109">
        <f t="shared" si="1"/>
        <v>288</v>
      </c>
      <c r="M19" s="126">
        <f t="shared" si="2"/>
        <v>7</v>
      </c>
      <c r="N19" s="101">
        <f t="shared" si="3"/>
        <v>60</v>
      </c>
      <c r="O19" s="20"/>
    </row>
    <row r="20" spans="2:15" ht="15.75">
      <c r="B20" s="21">
        <f t="shared" si="0"/>
        <v>8</v>
      </c>
      <c r="C20" s="30">
        <v>3</v>
      </c>
      <c r="D20" s="23" t="s">
        <v>87</v>
      </c>
      <c r="E20" s="24" t="s">
        <v>88</v>
      </c>
      <c r="F20" s="25" t="s">
        <v>73</v>
      </c>
      <c r="G20" s="31">
        <v>105</v>
      </c>
      <c r="H20" s="31">
        <v>96</v>
      </c>
      <c r="I20" s="98">
        <v>79</v>
      </c>
      <c r="J20" s="116"/>
      <c r="K20" s="117"/>
      <c r="L20" s="123">
        <f t="shared" si="1"/>
        <v>280</v>
      </c>
      <c r="M20" s="126">
        <f t="shared" si="2"/>
        <v>8</v>
      </c>
      <c r="N20" s="101">
        <f t="shared" si="3"/>
        <v>58</v>
      </c>
      <c r="O20" s="20"/>
    </row>
    <row r="21" spans="2:15" ht="15.75">
      <c r="B21" s="21">
        <f t="shared" si="0"/>
        <v>9</v>
      </c>
      <c r="C21" s="22">
        <v>38</v>
      </c>
      <c r="D21" s="23" t="s">
        <v>176</v>
      </c>
      <c r="E21" s="24" t="s">
        <v>98</v>
      </c>
      <c r="F21" s="25" t="s">
        <v>71</v>
      </c>
      <c r="G21" s="26">
        <v>90</v>
      </c>
      <c r="H21" s="26">
        <v>69</v>
      </c>
      <c r="I21" s="97">
        <v>116</v>
      </c>
      <c r="J21" s="114"/>
      <c r="K21" s="115"/>
      <c r="L21" s="109">
        <f t="shared" si="1"/>
        <v>275</v>
      </c>
      <c r="M21" s="126">
        <f t="shared" si="2"/>
        <v>9</v>
      </c>
      <c r="N21" s="101">
        <f t="shared" si="3"/>
        <v>57</v>
      </c>
      <c r="O21" s="20"/>
    </row>
    <row r="22" spans="2:15" ht="15.75">
      <c r="B22" s="21">
        <f t="shared" si="0"/>
        <v>10</v>
      </c>
      <c r="C22" s="22">
        <v>5</v>
      </c>
      <c r="D22" s="27" t="s">
        <v>91</v>
      </c>
      <c r="E22" s="28" t="s">
        <v>92</v>
      </c>
      <c r="F22" s="29" t="s">
        <v>73</v>
      </c>
      <c r="G22" s="26">
        <v>77</v>
      </c>
      <c r="H22" s="26">
        <v>75</v>
      </c>
      <c r="I22" s="97">
        <v>119</v>
      </c>
      <c r="J22" s="114"/>
      <c r="K22" s="115"/>
      <c r="L22" s="109">
        <f t="shared" si="1"/>
        <v>271</v>
      </c>
      <c r="M22" s="126">
        <f t="shared" si="2"/>
        <v>10</v>
      </c>
      <c r="N22" s="101">
        <f t="shared" si="3"/>
        <v>56</v>
      </c>
      <c r="O22" s="20"/>
    </row>
    <row r="23" spans="2:15" ht="15.75">
      <c r="B23" s="21">
        <f t="shared" si="0"/>
        <v>11</v>
      </c>
      <c r="C23" s="22">
        <v>37</v>
      </c>
      <c r="D23" s="23" t="s">
        <v>93</v>
      </c>
      <c r="E23" s="24" t="s">
        <v>94</v>
      </c>
      <c r="F23" s="25" t="s">
        <v>71</v>
      </c>
      <c r="G23" s="26">
        <v>117</v>
      </c>
      <c r="H23" s="26">
        <v>71</v>
      </c>
      <c r="I23" s="97">
        <v>76</v>
      </c>
      <c r="J23" s="114"/>
      <c r="K23" s="115"/>
      <c r="L23" s="109">
        <f t="shared" si="1"/>
        <v>264</v>
      </c>
      <c r="M23" s="126">
        <f t="shared" si="2"/>
        <v>11</v>
      </c>
      <c r="N23" s="168">
        <f t="shared" si="3"/>
        <v>54</v>
      </c>
      <c r="O23" s="20"/>
    </row>
    <row r="24" spans="2:15" ht="15.75">
      <c r="B24" s="21">
        <f t="shared" si="0"/>
        <v>12</v>
      </c>
      <c r="C24" s="138">
        <v>39</v>
      </c>
      <c r="D24" s="23" t="s">
        <v>89</v>
      </c>
      <c r="E24" s="24" t="s">
        <v>90</v>
      </c>
      <c r="F24" s="25" t="s">
        <v>71</v>
      </c>
      <c r="G24" s="26">
        <v>83</v>
      </c>
      <c r="H24" s="26">
        <v>86</v>
      </c>
      <c r="I24" s="97">
        <v>94</v>
      </c>
      <c r="J24" s="114"/>
      <c r="K24" s="115"/>
      <c r="L24" s="109">
        <f t="shared" si="1"/>
        <v>263</v>
      </c>
      <c r="M24" s="126">
        <f t="shared" si="2"/>
        <v>12</v>
      </c>
      <c r="N24" s="101">
        <f t="shared" si="3"/>
        <v>53</v>
      </c>
      <c r="O24" s="20"/>
    </row>
    <row r="25" spans="2:15" ht="15.75">
      <c r="B25" s="21">
        <f t="shared" si="0"/>
        <v>13</v>
      </c>
      <c r="C25" s="22">
        <v>34</v>
      </c>
      <c r="D25" s="132" t="s">
        <v>175</v>
      </c>
      <c r="E25" s="24" t="s">
        <v>131</v>
      </c>
      <c r="F25" s="59" t="s">
        <v>71</v>
      </c>
      <c r="G25" s="26">
        <v>119</v>
      </c>
      <c r="H25" s="26">
        <v>134</v>
      </c>
      <c r="I25" s="97">
        <v>0</v>
      </c>
      <c r="J25" s="114"/>
      <c r="K25" s="115"/>
      <c r="L25" s="109">
        <f t="shared" si="1"/>
        <v>253</v>
      </c>
      <c r="M25" s="126">
        <f t="shared" si="2"/>
        <v>13</v>
      </c>
      <c r="N25" s="168">
        <f t="shared" si="3"/>
        <v>51</v>
      </c>
      <c r="O25" s="20"/>
    </row>
    <row r="26" spans="2:15" ht="15.75">
      <c r="B26" s="21">
        <f t="shared" si="0"/>
        <v>14</v>
      </c>
      <c r="C26" s="22">
        <v>16</v>
      </c>
      <c r="D26" s="132" t="s">
        <v>171</v>
      </c>
      <c r="E26" s="24" t="s">
        <v>126</v>
      </c>
      <c r="F26" s="25" t="s">
        <v>66</v>
      </c>
      <c r="G26" s="33">
        <v>77</v>
      </c>
      <c r="H26" s="33">
        <v>80</v>
      </c>
      <c r="I26" s="79">
        <v>62</v>
      </c>
      <c r="J26" s="21"/>
      <c r="K26" s="120"/>
      <c r="L26" s="109">
        <f t="shared" si="1"/>
        <v>219</v>
      </c>
      <c r="M26" s="126">
        <f t="shared" si="2"/>
        <v>14</v>
      </c>
      <c r="N26" s="101">
        <f t="shared" si="3"/>
        <v>44</v>
      </c>
      <c r="O26" s="20"/>
    </row>
    <row r="27" spans="2:15" ht="15.75">
      <c r="B27" s="21">
        <f t="shared" si="0"/>
        <v>15</v>
      </c>
      <c r="C27" s="22">
        <v>10</v>
      </c>
      <c r="D27" s="23" t="s">
        <v>167</v>
      </c>
      <c r="E27" s="24" t="s">
        <v>117</v>
      </c>
      <c r="F27" s="25" t="s">
        <v>81</v>
      </c>
      <c r="G27" s="32">
        <v>68</v>
      </c>
      <c r="H27" s="32">
        <v>97</v>
      </c>
      <c r="I27" s="107">
        <v>52</v>
      </c>
      <c r="J27" s="118"/>
      <c r="K27" s="119"/>
      <c r="L27" s="109">
        <f t="shared" si="1"/>
        <v>217</v>
      </c>
      <c r="M27" s="126">
        <f t="shared" si="2"/>
        <v>15</v>
      </c>
      <c r="N27" s="168">
        <f t="shared" si="3"/>
        <v>43</v>
      </c>
      <c r="O27" s="20"/>
    </row>
    <row r="28" spans="2:15" ht="15.75">
      <c r="B28" s="21">
        <f t="shared" si="0"/>
        <v>16</v>
      </c>
      <c r="C28" s="22">
        <v>14</v>
      </c>
      <c r="D28" s="133" t="s">
        <v>170</v>
      </c>
      <c r="E28" s="24" t="s">
        <v>111</v>
      </c>
      <c r="F28" s="59" t="s">
        <v>66</v>
      </c>
      <c r="G28" s="26">
        <v>70</v>
      </c>
      <c r="H28" s="26">
        <v>68</v>
      </c>
      <c r="I28" s="97">
        <v>72</v>
      </c>
      <c r="J28" s="114"/>
      <c r="K28" s="115"/>
      <c r="L28" s="109">
        <f t="shared" si="1"/>
        <v>210</v>
      </c>
      <c r="M28" s="126">
        <f t="shared" si="2"/>
        <v>16</v>
      </c>
      <c r="N28" s="101">
        <f t="shared" si="3"/>
        <v>42</v>
      </c>
      <c r="O28" s="20"/>
    </row>
    <row r="29" spans="2:15" ht="15.75">
      <c r="B29" s="21">
        <f t="shared" si="0"/>
        <v>17</v>
      </c>
      <c r="C29" s="129">
        <v>13</v>
      </c>
      <c r="D29" s="133" t="s">
        <v>165</v>
      </c>
      <c r="E29" s="129">
        <v>256</v>
      </c>
      <c r="F29" s="129" t="s">
        <v>66</v>
      </c>
      <c r="G29" s="33">
        <v>64</v>
      </c>
      <c r="H29" s="33">
        <v>82</v>
      </c>
      <c r="I29" s="79">
        <v>54</v>
      </c>
      <c r="J29" s="21"/>
      <c r="K29" s="120"/>
      <c r="L29" s="109">
        <f t="shared" si="1"/>
        <v>200</v>
      </c>
      <c r="M29" s="126">
        <f t="shared" si="2"/>
        <v>17</v>
      </c>
      <c r="N29" s="101">
        <f t="shared" si="3"/>
        <v>40</v>
      </c>
      <c r="O29" s="20"/>
    </row>
    <row r="30" spans="2:15" ht="15.75">
      <c r="B30" s="21">
        <f t="shared" si="0"/>
        <v>18</v>
      </c>
      <c r="C30" s="22">
        <v>20</v>
      </c>
      <c r="D30" s="131" t="s">
        <v>113</v>
      </c>
      <c r="E30" s="28" t="s">
        <v>115</v>
      </c>
      <c r="F30" s="25" t="s">
        <v>66</v>
      </c>
      <c r="G30" s="26">
        <v>73</v>
      </c>
      <c r="H30" s="26">
        <v>63</v>
      </c>
      <c r="I30" s="97">
        <v>62</v>
      </c>
      <c r="J30" s="114"/>
      <c r="K30" s="115"/>
      <c r="L30" s="109">
        <f t="shared" si="1"/>
        <v>198</v>
      </c>
      <c r="M30" s="126">
        <f t="shared" si="2"/>
        <v>18</v>
      </c>
      <c r="N30" s="101">
        <f t="shared" si="3"/>
        <v>39</v>
      </c>
      <c r="O30" s="20"/>
    </row>
    <row r="31" spans="2:15" ht="15.75">
      <c r="B31" s="21">
        <f t="shared" si="0"/>
        <v>19</v>
      </c>
      <c r="C31" s="22">
        <v>11</v>
      </c>
      <c r="D31" s="23" t="s">
        <v>108</v>
      </c>
      <c r="E31" s="28" t="s">
        <v>118</v>
      </c>
      <c r="F31" s="25" t="s">
        <v>81</v>
      </c>
      <c r="G31" s="26">
        <v>74</v>
      </c>
      <c r="H31" s="26">
        <v>57</v>
      </c>
      <c r="I31" s="97">
        <v>54</v>
      </c>
      <c r="J31" s="114"/>
      <c r="K31" s="115"/>
      <c r="L31" s="109">
        <f t="shared" si="1"/>
        <v>185</v>
      </c>
      <c r="M31" s="126">
        <f t="shared" si="2"/>
        <v>19</v>
      </c>
      <c r="N31" s="101">
        <f t="shared" si="3"/>
        <v>36</v>
      </c>
      <c r="O31" s="20"/>
    </row>
    <row r="32" spans="2:15" ht="15.75">
      <c r="B32" s="21">
        <f t="shared" si="0"/>
        <v>20</v>
      </c>
      <c r="C32" s="22">
        <v>21</v>
      </c>
      <c r="D32" s="23" t="s">
        <v>67</v>
      </c>
      <c r="E32" s="24" t="s">
        <v>68</v>
      </c>
      <c r="F32" s="25" t="s">
        <v>66</v>
      </c>
      <c r="G32" s="26">
        <v>76</v>
      </c>
      <c r="H32" s="26">
        <v>84</v>
      </c>
      <c r="I32" s="97">
        <v>0</v>
      </c>
      <c r="J32" s="114"/>
      <c r="K32" s="115"/>
      <c r="L32" s="109">
        <f t="shared" si="1"/>
        <v>160</v>
      </c>
      <c r="M32" s="126">
        <f t="shared" si="2"/>
        <v>20</v>
      </c>
      <c r="N32" s="101">
        <f t="shared" si="3"/>
        <v>31</v>
      </c>
      <c r="O32" s="20"/>
    </row>
    <row r="33" spans="2:15" ht="15.75">
      <c r="B33" s="21">
        <f t="shared" si="0"/>
        <v>21</v>
      </c>
      <c r="C33" s="22">
        <v>2</v>
      </c>
      <c r="D33" s="27" t="s">
        <v>82</v>
      </c>
      <c r="E33" s="28" t="s">
        <v>83</v>
      </c>
      <c r="F33" s="25" t="s">
        <v>66</v>
      </c>
      <c r="G33" s="26">
        <v>71</v>
      </c>
      <c r="H33" s="26">
        <v>85</v>
      </c>
      <c r="I33" s="97">
        <v>0</v>
      </c>
      <c r="J33" s="114"/>
      <c r="K33" s="115"/>
      <c r="L33" s="109">
        <f t="shared" si="1"/>
        <v>156</v>
      </c>
      <c r="M33" s="126">
        <f t="shared" si="2"/>
        <v>21</v>
      </c>
      <c r="N33" s="101">
        <f t="shared" si="3"/>
        <v>30</v>
      </c>
      <c r="O33" s="20"/>
    </row>
    <row r="34" spans="2:15" ht="15.75">
      <c r="B34" s="21">
        <f t="shared" si="0"/>
        <v>22</v>
      </c>
      <c r="C34" s="56">
        <v>19</v>
      </c>
      <c r="D34" s="132" t="s">
        <v>173</v>
      </c>
      <c r="E34" s="24" t="s">
        <v>128</v>
      </c>
      <c r="F34" s="25" t="s">
        <v>66</v>
      </c>
      <c r="G34" s="26">
        <v>0</v>
      </c>
      <c r="H34" s="26">
        <v>62</v>
      </c>
      <c r="I34" s="97">
        <v>68</v>
      </c>
      <c r="J34" s="114"/>
      <c r="K34" s="115"/>
      <c r="L34" s="109">
        <f t="shared" si="1"/>
        <v>130</v>
      </c>
      <c r="M34" s="126">
        <f t="shared" si="2"/>
        <v>22</v>
      </c>
      <c r="N34" s="101">
        <f t="shared" si="3"/>
        <v>25</v>
      </c>
      <c r="O34" s="20"/>
    </row>
    <row r="35" spans="2:15" ht="15.75">
      <c r="B35" s="55">
        <f t="shared" si="0"/>
        <v>23</v>
      </c>
      <c r="C35" s="129">
        <v>12</v>
      </c>
      <c r="D35" s="133" t="s">
        <v>166</v>
      </c>
      <c r="E35" s="129">
        <v>317</v>
      </c>
      <c r="F35" s="129" t="s">
        <v>66</v>
      </c>
      <c r="G35" s="60">
        <v>0</v>
      </c>
      <c r="H35" s="60">
        <v>68</v>
      </c>
      <c r="I35" s="99">
        <v>54</v>
      </c>
      <c r="J35" s="121"/>
      <c r="K35" s="122"/>
      <c r="L35" s="124">
        <f t="shared" si="1"/>
        <v>122</v>
      </c>
      <c r="M35" s="126">
        <f t="shared" si="2"/>
        <v>23</v>
      </c>
      <c r="N35" s="101">
        <f t="shared" si="3"/>
        <v>23</v>
      </c>
      <c r="O35" s="20"/>
    </row>
    <row r="36" spans="2:15" ht="16.5" thickBot="1">
      <c r="B36" s="34">
        <f t="shared" si="0"/>
        <v>24</v>
      </c>
      <c r="C36" s="35">
        <v>35</v>
      </c>
      <c r="D36" s="36" t="s">
        <v>132</v>
      </c>
      <c r="E36" s="54" t="s">
        <v>133</v>
      </c>
      <c r="F36" s="37" t="s">
        <v>71</v>
      </c>
      <c r="G36" s="81">
        <v>28</v>
      </c>
      <c r="H36" s="81">
        <v>0</v>
      </c>
      <c r="I36" s="144">
        <v>77</v>
      </c>
      <c r="J36" s="145"/>
      <c r="K36" s="146"/>
      <c r="L36" s="147">
        <f t="shared" si="1"/>
        <v>105</v>
      </c>
      <c r="M36" s="148">
        <f t="shared" si="2"/>
        <v>24</v>
      </c>
      <c r="N36" s="101">
        <f t="shared" si="3"/>
        <v>20</v>
      </c>
      <c r="O36" s="20"/>
    </row>
    <row r="39" spans="2:15" ht="20.25" customHeight="1">
      <c r="B39" s="221" t="s">
        <v>136</v>
      </c>
      <c r="C39" s="222"/>
      <c r="D39" s="222"/>
      <c r="E39" s="222"/>
      <c r="F39" s="222"/>
      <c r="G39" s="222"/>
      <c r="H39" s="73"/>
      <c r="I39" s="39"/>
      <c r="K39" s="40" t="s">
        <v>10</v>
      </c>
      <c r="L39" s="20"/>
      <c r="M39"/>
      <c r="N39"/>
      <c r="O39" s="20"/>
    </row>
    <row r="40" spans="2:15" ht="20.25" customHeight="1">
      <c r="B40" s="41"/>
      <c r="C40" s="42"/>
      <c r="D40" s="38"/>
      <c r="E40" s="38"/>
      <c r="F40" s="43"/>
      <c r="I40" s="40"/>
      <c r="L40" s="20"/>
      <c r="M40"/>
      <c r="N40"/>
      <c r="O40" s="20"/>
    </row>
    <row r="41" spans="2:15" ht="20.25" customHeight="1">
      <c r="B41" s="241" t="s">
        <v>135</v>
      </c>
      <c r="C41" s="241"/>
      <c r="D41" s="241"/>
      <c r="E41" s="241"/>
      <c r="F41" s="241"/>
      <c r="H41" s="38" t="s">
        <v>34</v>
      </c>
      <c r="I41" s="38"/>
      <c r="J41" s="38"/>
      <c r="K41" s="38"/>
      <c r="L41" s="38"/>
      <c r="M41" s="38"/>
      <c r="N41"/>
      <c r="O41" s="20"/>
    </row>
    <row r="42" spans="2:15" ht="20.25" customHeight="1">
      <c r="B42" s="44"/>
      <c r="C42" s="45"/>
      <c r="D42" s="46"/>
      <c r="E42" s="46"/>
      <c r="F42" s="47"/>
      <c r="I42" s="40"/>
      <c r="L42" s="20"/>
      <c r="M42"/>
      <c r="N42"/>
      <c r="O42" s="20"/>
    </row>
    <row r="43" spans="2:13" ht="20.25" customHeight="1">
      <c r="B43" s="62" t="s">
        <v>33</v>
      </c>
      <c r="C43" s="62"/>
      <c r="D43" s="62"/>
      <c r="E43" s="62"/>
      <c r="F43" s="62"/>
      <c r="H43" s="73" t="s">
        <v>142</v>
      </c>
      <c r="I43" s="103"/>
      <c r="J43" s="103"/>
      <c r="K43" s="103"/>
      <c r="L43" s="103"/>
      <c r="M43" s="103"/>
    </row>
    <row r="44" spans="3:15" ht="20.25" customHeight="1">
      <c r="C44" s="48"/>
      <c r="D44" s="49"/>
      <c r="E44" s="40"/>
      <c r="F44" s="40"/>
      <c r="G44" s="50"/>
      <c r="H44" s="43"/>
      <c r="I44" s="40"/>
      <c r="L44" s="20"/>
      <c r="M44"/>
      <c r="N44" s="51"/>
      <c r="O44" s="20"/>
    </row>
    <row r="45" spans="3:15" ht="20.25" customHeight="1">
      <c r="C45" s="43"/>
      <c r="D45" s="40"/>
      <c r="E45" s="52"/>
      <c r="F45" s="52"/>
      <c r="G45" s="49"/>
      <c r="H45" s="73" t="s">
        <v>42</v>
      </c>
      <c r="I45" s="73"/>
      <c r="J45" s="73"/>
      <c r="K45" s="73"/>
      <c r="L45" s="73"/>
      <c r="M45" s="73"/>
      <c r="O45" s="20"/>
    </row>
  </sheetData>
  <sheetProtection/>
  <mergeCells count="24">
    <mergeCell ref="J5:M5"/>
    <mergeCell ref="D1:I1"/>
    <mergeCell ref="J1:L1"/>
    <mergeCell ref="D2:I2"/>
    <mergeCell ref="J2:L2"/>
    <mergeCell ref="D3:I3"/>
    <mergeCell ref="J4:L4"/>
    <mergeCell ref="D4:I4"/>
    <mergeCell ref="B39:G39"/>
    <mergeCell ref="B41:F41"/>
    <mergeCell ref="J6:M6"/>
    <mergeCell ref="D7:I7"/>
    <mergeCell ref="M11:M12"/>
    <mergeCell ref="D6:I6"/>
    <mergeCell ref="B11:B12"/>
    <mergeCell ref="C11:C12"/>
    <mergeCell ref="D11:D12"/>
    <mergeCell ref="E11:E12"/>
    <mergeCell ref="N11:N12"/>
    <mergeCell ref="F11:F12"/>
    <mergeCell ref="G11:I11"/>
    <mergeCell ref="B9:M9"/>
    <mergeCell ref="J11:K11"/>
    <mergeCell ref="L11:L12"/>
  </mergeCells>
  <printOptions horizontalCentered="1"/>
  <pageMargins left="0.2362204724409449" right="0.1968503937007874" top="0.1968503937007874" bottom="0.1968503937007874" header="0" footer="0"/>
  <pageSetup fitToHeight="0" fitToWidth="1"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6.8515625" style="20" customWidth="1"/>
    <col min="15" max="15" width="7.140625" style="0" customWidth="1"/>
  </cols>
  <sheetData>
    <row r="1" spans="2:17" s="1" customFormat="1" ht="12.75" customHeight="1">
      <c r="B1" s="95"/>
      <c r="C1" s="95"/>
      <c r="D1" s="242" t="s">
        <v>0</v>
      </c>
      <c r="E1" s="242"/>
      <c r="F1" s="242"/>
      <c r="G1" s="242"/>
      <c r="H1" s="242"/>
      <c r="I1" s="242"/>
      <c r="J1" s="241" t="s">
        <v>139</v>
      </c>
      <c r="K1" s="241"/>
      <c r="L1" s="241"/>
      <c r="M1" s="62"/>
      <c r="O1" s="3"/>
      <c r="P1" s="4"/>
      <c r="Q1"/>
    </row>
    <row r="2" spans="2:16" s="1" customFormat="1" ht="12.75" customHeight="1">
      <c r="B2" s="75"/>
      <c r="C2" s="75"/>
      <c r="D2" s="243" t="s">
        <v>1</v>
      </c>
      <c r="E2" s="243"/>
      <c r="F2" s="243"/>
      <c r="G2" s="243"/>
      <c r="H2" s="243"/>
      <c r="I2" s="243"/>
      <c r="J2" s="241" t="s">
        <v>186</v>
      </c>
      <c r="K2" s="241"/>
      <c r="L2" s="241"/>
      <c r="M2" s="62"/>
      <c r="O2" s="6"/>
      <c r="P2" s="7"/>
    </row>
    <row r="3" spans="2:16" s="1" customFormat="1" ht="20.25" customHeight="1">
      <c r="B3" s="76"/>
      <c r="C3" s="76"/>
      <c r="D3" s="257" t="s">
        <v>100</v>
      </c>
      <c r="E3" s="257"/>
      <c r="F3" s="257"/>
      <c r="G3" s="257"/>
      <c r="H3" s="257"/>
      <c r="I3" s="257"/>
      <c r="J3" s="76"/>
      <c r="O3" s="8"/>
      <c r="P3" s="4"/>
    </row>
    <row r="4" spans="2:16" s="1" customFormat="1" ht="12.75" customHeight="1">
      <c r="B4" s="62"/>
      <c r="C4" s="62"/>
      <c r="D4" s="258" t="s">
        <v>101</v>
      </c>
      <c r="E4" s="258"/>
      <c r="F4" s="258"/>
      <c r="G4" s="258"/>
      <c r="H4" s="258"/>
      <c r="I4" s="258"/>
      <c r="J4" s="266" t="s">
        <v>32</v>
      </c>
      <c r="K4" s="266"/>
      <c r="L4" s="266"/>
      <c r="O4" s="9"/>
      <c r="P4" s="4"/>
    </row>
    <row r="5" spans="2:16" s="1" customFormat="1" ht="12.75" customHeight="1">
      <c r="B5" s="61"/>
      <c r="C5" s="61"/>
      <c r="D5" s="61"/>
      <c r="E5" s="61"/>
      <c r="F5" s="61"/>
      <c r="G5" s="61"/>
      <c r="H5" s="61"/>
      <c r="I5" s="61"/>
      <c r="J5" s="241" t="s">
        <v>157</v>
      </c>
      <c r="K5" s="241"/>
      <c r="L5" s="241"/>
      <c r="M5" s="241"/>
      <c r="N5" s="62"/>
      <c r="O5" s="9"/>
      <c r="P5" s="4"/>
    </row>
    <row r="6" spans="2:16" s="1" customFormat="1" ht="12.75" customHeight="1">
      <c r="B6" s="106"/>
      <c r="C6" s="106"/>
      <c r="D6" s="262" t="s">
        <v>30</v>
      </c>
      <c r="E6" s="262"/>
      <c r="F6" s="262"/>
      <c r="G6" s="262"/>
      <c r="H6" s="262"/>
      <c r="I6" s="262"/>
      <c r="J6" s="241" t="s">
        <v>155</v>
      </c>
      <c r="K6" s="241"/>
      <c r="L6" s="241"/>
      <c r="M6" s="241"/>
      <c r="O6" s="9"/>
      <c r="P6" s="4"/>
    </row>
    <row r="7" spans="2:16" s="1" customFormat="1" ht="20.25" customHeight="1">
      <c r="B7" s="77"/>
      <c r="C7" s="77"/>
      <c r="D7" s="261" t="s">
        <v>2</v>
      </c>
      <c r="E7" s="261"/>
      <c r="F7" s="261"/>
      <c r="G7" s="261"/>
      <c r="H7" s="261"/>
      <c r="I7" s="261"/>
      <c r="J7" s="77"/>
      <c r="K7" s="77"/>
      <c r="N7" s="77"/>
      <c r="O7" s="8"/>
      <c r="P7" s="4"/>
    </row>
    <row r="8" spans="15:22" s="1" customFormat="1" ht="12.75" customHeight="1">
      <c r="O8" s="8"/>
      <c r="P8" s="4"/>
      <c r="U8" s="76"/>
      <c r="V8" s="76"/>
    </row>
    <row r="9" spans="2:21" s="1" customFormat="1" ht="20.25" customHeight="1">
      <c r="B9" s="270" t="s">
        <v>181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77"/>
      <c r="O9" s="8"/>
      <c r="P9" s="4"/>
      <c r="U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4" t="s">
        <v>11</v>
      </c>
      <c r="C11" s="246" t="s">
        <v>12</v>
      </c>
      <c r="D11" s="248" t="s">
        <v>5</v>
      </c>
      <c r="E11" s="250" t="s">
        <v>75</v>
      </c>
      <c r="F11" s="233" t="s">
        <v>29</v>
      </c>
      <c r="G11" s="228" t="s">
        <v>6</v>
      </c>
      <c r="H11" s="229"/>
      <c r="I11" s="229"/>
      <c r="J11" s="263" t="s">
        <v>7</v>
      </c>
      <c r="K11" s="230"/>
      <c r="L11" s="268" t="s">
        <v>8</v>
      </c>
      <c r="M11" s="264" t="s">
        <v>9</v>
      </c>
      <c r="N11" s="259" t="s">
        <v>192</v>
      </c>
    </row>
    <row r="12" spans="2:14" ht="18" customHeight="1" thickBot="1">
      <c r="B12" s="245"/>
      <c r="C12" s="247"/>
      <c r="D12" s="249"/>
      <c r="E12" s="251"/>
      <c r="F12" s="234"/>
      <c r="G12" s="15">
        <v>1</v>
      </c>
      <c r="H12" s="15">
        <v>2</v>
      </c>
      <c r="I12" s="102">
        <v>3</v>
      </c>
      <c r="J12" s="110">
        <v>1</v>
      </c>
      <c r="K12" s="111">
        <v>2</v>
      </c>
      <c r="L12" s="269"/>
      <c r="M12" s="265"/>
      <c r="N12" s="260"/>
    </row>
    <row r="13" spans="2:15" ht="15.75">
      <c r="B13" s="16">
        <f aca="true" t="shared" si="0" ref="B13:B33">B12+1</f>
        <v>1</v>
      </c>
      <c r="C13" s="17">
        <v>37</v>
      </c>
      <c r="D13" s="23" t="s">
        <v>93</v>
      </c>
      <c r="E13" s="24" t="s">
        <v>94</v>
      </c>
      <c r="F13" s="18" t="s">
        <v>71</v>
      </c>
      <c r="G13" s="140">
        <v>180</v>
      </c>
      <c r="H13" s="140">
        <v>180</v>
      </c>
      <c r="I13" s="141">
        <v>180</v>
      </c>
      <c r="J13" s="142"/>
      <c r="K13" s="143"/>
      <c r="L13" s="108">
        <f aca="true" t="shared" si="1" ref="L13:L33">SUM(G13:I13)</f>
        <v>540</v>
      </c>
      <c r="M13" s="127">
        <f aca="true" t="shared" si="2" ref="M13:M32">RANK(L13,L$13:L$33)</f>
        <v>1</v>
      </c>
      <c r="N13" s="168">
        <f aca="true" t="shared" si="3" ref="N13:N32">INT(((L13/$L$13)+((LOG(20)-LOG(M13))/10))*100)</f>
        <v>113</v>
      </c>
      <c r="O13" s="20"/>
    </row>
    <row r="14" spans="2:15" ht="15.75">
      <c r="B14" s="21">
        <f t="shared" si="0"/>
        <v>2</v>
      </c>
      <c r="C14" s="22">
        <v>38</v>
      </c>
      <c r="D14" s="23" t="s">
        <v>176</v>
      </c>
      <c r="E14" s="24" t="s">
        <v>98</v>
      </c>
      <c r="F14" s="25" t="s">
        <v>71</v>
      </c>
      <c r="G14" s="26">
        <v>180</v>
      </c>
      <c r="H14" s="26">
        <v>180</v>
      </c>
      <c r="I14" s="97">
        <v>140</v>
      </c>
      <c r="J14" s="114"/>
      <c r="K14" s="115"/>
      <c r="L14" s="109">
        <f t="shared" si="1"/>
        <v>500</v>
      </c>
      <c r="M14" s="127">
        <f t="shared" si="2"/>
        <v>2</v>
      </c>
      <c r="N14" s="101">
        <f t="shared" si="3"/>
        <v>102</v>
      </c>
      <c r="O14" s="20"/>
    </row>
    <row r="15" spans="2:15" ht="15.75">
      <c r="B15" s="21">
        <f t="shared" si="0"/>
        <v>3</v>
      </c>
      <c r="C15" s="22">
        <v>21</v>
      </c>
      <c r="D15" s="23" t="s">
        <v>67</v>
      </c>
      <c r="E15" s="24" t="s">
        <v>68</v>
      </c>
      <c r="F15" s="25" t="s">
        <v>66</v>
      </c>
      <c r="G15" s="26">
        <v>180</v>
      </c>
      <c r="H15" s="26">
        <v>103</v>
      </c>
      <c r="I15" s="97">
        <v>157</v>
      </c>
      <c r="J15" s="114"/>
      <c r="K15" s="115"/>
      <c r="L15" s="109">
        <f t="shared" si="1"/>
        <v>440</v>
      </c>
      <c r="M15" s="127">
        <f t="shared" si="2"/>
        <v>3</v>
      </c>
      <c r="N15" s="168">
        <f t="shared" si="3"/>
        <v>89</v>
      </c>
      <c r="O15" s="20"/>
    </row>
    <row r="16" spans="2:15" ht="15.75">
      <c r="B16" s="21">
        <f t="shared" si="0"/>
        <v>4</v>
      </c>
      <c r="C16" s="22">
        <v>1</v>
      </c>
      <c r="D16" s="27" t="s">
        <v>169</v>
      </c>
      <c r="E16" s="28" t="s">
        <v>97</v>
      </c>
      <c r="F16" s="29" t="s">
        <v>73</v>
      </c>
      <c r="G16" s="26">
        <v>180</v>
      </c>
      <c r="H16" s="26">
        <v>130</v>
      </c>
      <c r="I16" s="97">
        <v>129</v>
      </c>
      <c r="J16" s="114"/>
      <c r="K16" s="115"/>
      <c r="L16" s="109">
        <f t="shared" si="1"/>
        <v>439</v>
      </c>
      <c r="M16" s="127">
        <f t="shared" si="2"/>
        <v>4</v>
      </c>
      <c r="N16" s="101">
        <f t="shared" si="3"/>
        <v>88</v>
      </c>
      <c r="O16" s="20"/>
    </row>
    <row r="17" spans="2:15" ht="15.75">
      <c r="B17" s="21">
        <f>B16+1</f>
        <v>5</v>
      </c>
      <c r="C17" s="22">
        <v>36</v>
      </c>
      <c r="D17" s="23" t="s">
        <v>70</v>
      </c>
      <c r="E17" s="24" t="s">
        <v>72</v>
      </c>
      <c r="F17" s="25" t="s">
        <v>71</v>
      </c>
      <c r="G17" s="26">
        <v>154</v>
      </c>
      <c r="H17" s="26">
        <v>78</v>
      </c>
      <c r="I17" s="97">
        <v>180</v>
      </c>
      <c r="J17" s="114"/>
      <c r="K17" s="115"/>
      <c r="L17" s="109">
        <f t="shared" si="1"/>
        <v>412</v>
      </c>
      <c r="M17" s="127">
        <f t="shared" si="2"/>
        <v>5</v>
      </c>
      <c r="N17" s="101">
        <f t="shared" si="3"/>
        <v>82</v>
      </c>
      <c r="O17" s="20"/>
    </row>
    <row r="18" spans="2:15" ht="15.75">
      <c r="B18" s="21">
        <f t="shared" si="0"/>
        <v>6</v>
      </c>
      <c r="C18" s="22">
        <v>16</v>
      </c>
      <c r="D18" s="132" t="s">
        <v>171</v>
      </c>
      <c r="E18" s="24" t="s">
        <v>126</v>
      </c>
      <c r="F18" s="25" t="s">
        <v>66</v>
      </c>
      <c r="G18" s="33">
        <v>180</v>
      </c>
      <c r="H18" s="33">
        <v>132</v>
      </c>
      <c r="I18" s="79">
        <v>84</v>
      </c>
      <c r="J18" s="21"/>
      <c r="K18" s="120"/>
      <c r="L18" s="109">
        <f t="shared" si="1"/>
        <v>396</v>
      </c>
      <c r="M18" s="127">
        <f t="shared" si="2"/>
        <v>6</v>
      </c>
      <c r="N18" s="101">
        <f t="shared" si="3"/>
        <v>78</v>
      </c>
      <c r="O18" s="20"/>
    </row>
    <row r="19" spans="2:15" ht="15.75">
      <c r="B19" s="21">
        <f t="shared" si="0"/>
        <v>7</v>
      </c>
      <c r="C19" s="31">
        <v>17</v>
      </c>
      <c r="D19" s="133" t="s">
        <v>109</v>
      </c>
      <c r="E19" s="129">
        <v>83</v>
      </c>
      <c r="F19" s="129" t="s">
        <v>110</v>
      </c>
      <c r="G19" s="26">
        <v>128</v>
      </c>
      <c r="H19" s="26">
        <v>119</v>
      </c>
      <c r="I19" s="97">
        <v>131</v>
      </c>
      <c r="J19" s="114"/>
      <c r="K19" s="115"/>
      <c r="L19" s="109">
        <f t="shared" si="1"/>
        <v>378</v>
      </c>
      <c r="M19" s="127">
        <f t="shared" si="2"/>
        <v>7</v>
      </c>
      <c r="N19" s="101">
        <f t="shared" si="3"/>
        <v>74</v>
      </c>
      <c r="O19" s="20"/>
    </row>
    <row r="20" spans="2:15" ht="15.75">
      <c r="B20" s="21">
        <f t="shared" si="0"/>
        <v>8</v>
      </c>
      <c r="C20" s="30">
        <v>28</v>
      </c>
      <c r="D20" s="27" t="s">
        <v>123</v>
      </c>
      <c r="E20" s="28" t="s">
        <v>69</v>
      </c>
      <c r="F20" s="29" t="s">
        <v>66</v>
      </c>
      <c r="G20" s="26">
        <v>150</v>
      </c>
      <c r="H20" s="26">
        <v>105</v>
      </c>
      <c r="I20" s="97">
        <v>111</v>
      </c>
      <c r="J20" s="114"/>
      <c r="K20" s="115"/>
      <c r="L20" s="109">
        <f t="shared" si="1"/>
        <v>366</v>
      </c>
      <c r="M20" s="127">
        <f t="shared" si="2"/>
        <v>8</v>
      </c>
      <c r="N20" s="101">
        <f t="shared" si="3"/>
        <v>71</v>
      </c>
      <c r="O20" s="20"/>
    </row>
    <row r="21" spans="2:15" ht="15.75">
      <c r="B21" s="21">
        <f t="shared" si="0"/>
        <v>9</v>
      </c>
      <c r="C21" s="22">
        <v>39</v>
      </c>
      <c r="D21" s="23" t="s">
        <v>89</v>
      </c>
      <c r="E21" s="24" t="s">
        <v>90</v>
      </c>
      <c r="F21" s="25" t="s">
        <v>71</v>
      </c>
      <c r="G21" s="26">
        <v>180</v>
      </c>
      <c r="H21" s="26">
        <v>180</v>
      </c>
      <c r="I21" s="97" t="s">
        <v>145</v>
      </c>
      <c r="J21" s="114"/>
      <c r="K21" s="115"/>
      <c r="L21" s="109">
        <f t="shared" si="1"/>
        <v>360</v>
      </c>
      <c r="M21" s="127">
        <f t="shared" si="2"/>
        <v>9</v>
      </c>
      <c r="N21" s="101">
        <f t="shared" si="3"/>
        <v>70</v>
      </c>
      <c r="O21" s="20"/>
    </row>
    <row r="22" spans="2:15" ht="15.75">
      <c r="B22" s="21">
        <f t="shared" si="0"/>
        <v>10</v>
      </c>
      <c r="C22" s="22">
        <v>35</v>
      </c>
      <c r="D22" s="23" t="s">
        <v>132</v>
      </c>
      <c r="E22" s="24" t="s">
        <v>133</v>
      </c>
      <c r="F22" s="25" t="s">
        <v>71</v>
      </c>
      <c r="G22" s="31">
        <v>180</v>
      </c>
      <c r="H22" s="31">
        <v>178</v>
      </c>
      <c r="I22" s="98" t="s">
        <v>145</v>
      </c>
      <c r="J22" s="116"/>
      <c r="K22" s="117"/>
      <c r="L22" s="109">
        <f t="shared" si="1"/>
        <v>358</v>
      </c>
      <c r="M22" s="127">
        <f t="shared" si="2"/>
        <v>10</v>
      </c>
      <c r="N22" s="101">
        <f t="shared" si="3"/>
        <v>69</v>
      </c>
      <c r="O22" s="20"/>
    </row>
    <row r="23" spans="2:15" ht="15.75">
      <c r="B23" s="21">
        <f t="shared" si="0"/>
        <v>11</v>
      </c>
      <c r="C23" s="139">
        <v>13</v>
      </c>
      <c r="D23" s="133" t="s">
        <v>165</v>
      </c>
      <c r="E23" s="129">
        <v>256</v>
      </c>
      <c r="F23" s="129" t="s">
        <v>66</v>
      </c>
      <c r="G23" s="26">
        <v>124</v>
      </c>
      <c r="H23" s="26">
        <v>156</v>
      </c>
      <c r="I23" s="97">
        <v>74</v>
      </c>
      <c r="J23" s="114"/>
      <c r="K23" s="115"/>
      <c r="L23" s="109">
        <f t="shared" si="1"/>
        <v>354</v>
      </c>
      <c r="M23" s="127">
        <f t="shared" si="2"/>
        <v>11</v>
      </c>
      <c r="N23" s="168">
        <f t="shared" si="3"/>
        <v>68</v>
      </c>
      <c r="O23" s="20"/>
    </row>
    <row r="24" spans="2:15" ht="15.75">
      <c r="B24" s="21">
        <f t="shared" si="0"/>
        <v>12</v>
      </c>
      <c r="C24" s="22">
        <v>20</v>
      </c>
      <c r="D24" s="131" t="s">
        <v>113</v>
      </c>
      <c r="E24" s="28" t="s">
        <v>115</v>
      </c>
      <c r="F24" s="59" t="s">
        <v>66</v>
      </c>
      <c r="G24" s="26">
        <v>179</v>
      </c>
      <c r="H24" s="26">
        <v>93</v>
      </c>
      <c r="I24" s="97">
        <v>78</v>
      </c>
      <c r="J24" s="114"/>
      <c r="K24" s="115"/>
      <c r="L24" s="109">
        <f t="shared" si="1"/>
        <v>350</v>
      </c>
      <c r="M24" s="127">
        <f t="shared" si="2"/>
        <v>12</v>
      </c>
      <c r="N24" s="101">
        <f t="shared" si="3"/>
        <v>67</v>
      </c>
      <c r="O24" s="20"/>
    </row>
    <row r="25" spans="2:15" ht="15.75">
      <c r="B25" s="21">
        <f t="shared" si="0"/>
        <v>13</v>
      </c>
      <c r="C25" s="22">
        <v>18</v>
      </c>
      <c r="D25" s="132" t="s">
        <v>172</v>
      </c>
      <c r="E25" s="24" t="s">
        <v>127</v>
      </c>
      <c r="F25" s="25" t="s">
        <v>66</v>
      </c>
      <c r="G25" s="33">
        <v>128</v>
      </c>
      <c r="H25" s="33">
        <v>87</v>
      </c>
      <c r="I25" s="79">
        <v>86</v>
      </c>
      <c r="J25" s="21"/>
      <c r="K25" s="120"/>
      <c r="L25" s="109">
        <f t="shared" si="1"/>
        <v>301</v>
      </c>
      <c r="M25" s="127">
        <f t="shared" si="2"/>
        <v>13</v>
      </c>
      <c r="N25" s="168">
        <f t="shared" si="3"/>
        <v>57</v>
      </c>
      <c r="O25" s="20"/>
    </row>
    <row r="26" spans="2:15" ht="15.75">
      <c r="B26" s="21">
        <f t="shared" si="0"/>
        <v>14</v>
      </c>
      <c r="C26" s="22">
        <v>5</v>
      </c>
      <c r="D26" s="27" t="s">
        <v>91</v>
      </c>
      <c r="E26" s="28" t="s">
        <v>92</v>
      </c>
      <c r="F26" s="29" t="s">
        <v>73</v>
      </c>
      <c r="G26" s="26">
        <v>0</v>
      </c>
      <c r="H26" s="26">
        <v>112</v>
      </c>
      <c r="I26" s="97">
        <v>124</v>
      </c>
      <c r="J26" s="114"/>
      <c r="K26" s="115"/>
      <c r="L26" s="109">
        <f t="shared" si="1"/>
        <v>236</v>
      </c>
      <c r="M26" s="127">
        <f t="shared" si="2"/>
        <v>14</v>
      </c>
      <c r="N26" s="101">
        <f t="shared" si="3"/>
        <v>45</v>
      </c>
      <c r="O26" s="20"/>
    </row>
    <row r="27" spans="2:15" ht="15.75">
      <c r="B27" s="21">
        <f t="shared" si="0"/>
        <v>15</v>
      </c>
      <c r="C27" s="22">
        <v>34</v>
      </c>
      <c r="D27" s="132" t="s">
        <v>175</v>
      </c>
      <c r="E27" s="24" t="s">
        <v>131</v>
      </c>
      <c r="F27" s="59" t="s">
        <v>71</v>
      </c>
      <c r="G27" s="26">
        <v>124</v>
      </c>
      <c r="H27" s="26">
        <v>0</v>
      </c>
      <c r="I27" s="97">
        <v>84</v>
      </c>
      <c r="J27" s="114"/>
      <c r="K27" s="115"/>
      <c r="L27" s="109">
        <f t="shared" si="1"/>
        <v>208</v>
      </c>
      <c r="M27" s="127">
        <f t="shared" si="2"/>
        <v>15</v>
      </c>
      <c r="N27" s="168">
        <f t="shared" si="3"/>
        <v>39</v>
      </c>
      <c r="O27" s="20"/>
    </row>
    <row r="28" spans="2:15" ht="15.75">
      <c r="B28" s="21">
        <f t="shared" si="0"/>
        <v>16</v>
      </c>
      <c r="C28" s="22">
        <v>19</v>
      </c>
      <c r="D28" s="132" t="s">
        <v>173</v>
      </c>
      <c r="E28" s="24" t="s">
        <v>128</v>
      </c>
      <c r="F28" s="25" t="s">
        <v>66</v>
      </c>
      <c r="G28" s="26">
        <v>156</v>
      </c>
      <c r="H28" s="26" t="s">
        <v>145</v>
      </c>
      <c r="I28" s="97" t="s">
        <v>145</v>
      </c>
      <c r="J28" s="114"/>
      <c r="K28" s="115"/>
      <c r="L28" s="109">
        <f t="shared" si="1"/>
        <v>156</v>
      </c>
      <c r="M28" s="127">
        <f t="shared" si="2"/>
        <v>16</v>
      </c>
      <c r="N28" s="101">
        <f t="shared" si="3"/>
        <v>29</v>
      </c>
      <c r="O28" s="20"/>
    </row>
    <row r="29" spans="2:15" ht="15.75">
      <c r="B29" s="21">
        <f t="shared" si="0"/>
        <v>17</v>
      </c>
      <c r="C29" s="22">
        <v>2</v>
      </c>
      <c r="D29" s="27" t="s">
        <v>82</v>
      </c>
      <c r="E29" s="28" t="s">
        <v>83</v>
      </c>
      <c r="F29" s="25" t="s">
        <v>66</v>
      </c>
      <c r="G29" s="26">
        <v>0</v>
      </c>
      <c r="H29" s="26">
        <v>136</v>
      </c>
      <c r="I29" s="97" t="s">
        <v>145</v>
      </c>
      <c r="J29" s="114"/>
      <c r="K29" s="115"/>
      <c r="L29" s="109">
        <f t="shared" si="1"/>
        <v>136</v>
      </c>
      <c r="M29" s="127">
        <f t="shared" si="2"/>
        <v>17</v>
      </c>
      <c r="N29" s="101">
        <f t="shared" si="3"/>
        <v>25</v>
      </c>
      <c r="O29" s="20"/>
    </row>
    <row r="30" spans="2:15" ht="15.75">
      <c r="B30" s="21">
        <f t="shared" si="0"/>
        <v>18</v>
      </c>
      <c r="C30" s="22">
        <v>25</v>
      </c>
      <c r="D30" s="23" t="s">
        <v>84</v>
      </c>
      <c r="E30" s="24" t="s">
        <v>85</v>
      </c>
      <c r="F30" s="25" t="s">
        <v>86</v>
      </c>
      <c r="G30" s="32" t="s">
        <v>145</v>
      </c>
      <c r="H30" s="32">
        <v>118</v>
      </c>
      <c r="I30" s="107" t="s">
        <v>145</v>
      </c>
      <c r="J30" s="118"/>
      <c r="K30" s="119"/>
      <c r="L30" s="109">
        <f t="shared" si="1"/>
        <v>118</v>
      </c>
      <c r="M30" s="127">
        <f t="shared" si="2"/>
        <v>18</v>
      </c>
      <c r="N30" s="101">
        <f t="shared" si="3"/>
        <v>22</v>
      </c>
      <c r="O30" s="20"/>
    </row>
    <row r="31" spans="2:15" ht="15.75">
      <c r="B31" s="21">
        <f t="shared" si="0"/>
        <v>19</v>
      </c>
      <c r="C31" s="30">
        <v>3</v>
      </c>
      <c r="D31" s="23" t="s">
        <v>87</v>
      </c>
      <c r="E31" s="24" t="s">
        <v>88</v>
      </c>
      <c r="F31" s="25" t="s">
        <v>73</v>
      </c>
      <c r="G31" s="31">
        <v>106</v>
      </c>
      <c r="H31" s="31">
        <v>0</v>
      </c>
      <c r="I31" s="98">
        <v>0</v>
      </c>
      <c r="J31" s="116"/>
      <c r="K31" s="117"/>
      <c r="L31" s="109">
        <f t="shared" si="1"/>
        <v>106</v>
      </c>
      <c r="M31" s="127">
        <f t="shared" si="2"/>
        <v>19</v>
      </c>
      <c r="N31" s="101">
        <f t="shared" si="3"/>
        <v>19</v>
      </c>
      <c r="O31" s="20"/>
    </row>
    <row r="32" spans="2:15" ht="15.75">
      <c r="B32" s="21">
        <f t="shared" si="0"/>
        <v>20</v>
      </c>
      <c r="C32" s="56">
        <v>14</v>
      </c>
      <c r="D32" s="133" t="s">
        <v>170</v>
      </c>
      <c r="E32" s="24" t="s">
        <v>111</v>
      </c>
      <c r="F32" s="25" t="s">
        <v>66</v>
      </c>
      <c r="G32" s="33">
        <v>0</v>
      </c>
      <c r="H32" s="33">
        <v>0</v>
      </c>
      <c r="I32" s="79">
        <v>60</v>
      </c>
      <c r="J32" s="21"/>
      <c r="K32" s="120"/>
      <c r="L32" s="109">
        <f t="shared" si="1"/>
        <v>60</v>
      </c>
      <c r="M32" s="127">
        <f t="shared" si="2"/>
        <v>20</v>
      </c>
      <c r="N32" s="101">
        <f t="shared" si="3"/>
        <v>11</v>
      </c>
      <c r="O32" s="20"/>
    </row>
    <row r="33" spans="2:15" ht="16.5" thickBot="1">
      <c r="B33" s="34">
        <f t="shared" si="0"/>
        <v>21</v>
      </c>
      <c r="C33" s="155">
        <v>12</v>
      </c>
      <c r="D33" s="156" t="s">
        <v>166</v>
      </c>
      <c r="E33" s="155">
        <v>317</v>
      </c>
      <c r="F33" s="155" t="s">
        <v>66</v>
      </c>
      <c r="G33" s="151">
        <v>0</v>
      </c>
      <c r="H33" s="151">
        <v>0</v>
      </c>
      <c r="I33" s="152">
        <v>0</v>
      </c>
      <c r="J33" s="153"/>
      <c r="K33" s="154"/>
      <c r="L33" s="147">
        <f t="shared" si="1"/>
        <v>0</v>
      </c>
      <c r="M33" s="148" t="s">
        <v>145</v>
      </c>
      <c r="N33" s="101">
        <v>0</v>
      </c>
      <c r="O33" s="20"/>
    </row>
    <row r="34" ht="12.75">
      <c r="N34"/>
    </row>
    <row r="35" ht="12.75">
      <c r="N35"/>
    </row>
    <row r="36" spans="2:13" ht="20.25" customHeight="1">
      <c r="B36" s="221" t="s">
        <v>140</v>
      </c>
      <c r="C36" s="222"/>
      <c r="D36" s="222"/>
      <c r="E36" s="222"/>
      <c r="F36" s="222"/>
      <c r="G36" s="222"/>
      <c r="H36" s="73"/>
      <c r="I36" s="39"/>
      <c r="K36" s="40" t="s">
        <v>10</v>
      </c>
      <c r="L36" s="20"/>
      <c r="M36"/>
    </row>
    <row r="37" spans="2:15" ht="20.25" customHeight="1">
      <c r="B37" s="41"/>
      <c r="C37" s="42"/>
      <c r="D37" s="38"/>
      <c r="E37" s="38"/>
      <c r="F37" s="43"/>
      <c r="I37" s="40"/>
      <c r="L37" s="20"/>
      <c r="M37"/>
      <c r="N37"/>
      <c r="O37" s="20"/>
    </row>
    <row r="38" spans="2:15" ht="20.25" customHeight="1">
      <c r="B38" s="241" t="s">
        <v>135</v>
      </c>
      <c r="C38" s="241"/>
      <c r="D38" s="241"/>
      <c r="E38" s="241"/>
      <c r="F38" s="241"/>
      <c r="H38" s="221" t="s">
        <v>141</v>
      </c>
      <c r="I38" s="222"/>
      <c r="J38" s="222"/>
      <c r="K38" s="222"/>
      <c r="L38" s="222"/>
      <c r="M38" s="222"/>
      <c r="N38"/>
      <c r="O38" s="20"/>
    </row>
    <row r="39" spans="2:15" ht="20.25" customHeight="1">
      <c r="B39" s="44"/>
      <c r="C39" s="45"/>
      <c r="D39" s="46"/>
      <c r="E39" s="46"/>
      <c r="F39" s="47"/>
      <c r="I39" s="40"/>
      <c r="L39" s="20"/>
      <c r="M39"/>
      <c r="N39"/>
      <c r="O39" s="20"/>
    </row>
    <row r="40" spans="2:13" ht="20.25" customHeight="1">
      <c r="B40" s="241" t="s">
        <v>33</v>
      </c>
      <c r="C40" s="241"/>
      <c r="D40" s="241"/>
      <c r="E40" s="241"/>
      <c r="F40" s="241"/>
      <c r="H40" s="221" t="s">
        <v>142</v>
      </c>
      <c r="I40" s="221"/>
      <c r="J40" s="221"/>
      <c r="K40" s="221"/>
      <c r="L40" s="221"/>
      <c r="M40" s="221"/>
    </row>
    <row r="41" spans="3:15" ht="20.25" customHeight="1">
      <c r="C41" s="48"/>
      <c r="D41" s="49"/>
      <c r="E41" s="40"/>
      <c r="F41" s="40"/>
      <c r="G41" s="50"/>
      <c r="H41" s="43"/>
      <c r="I41" s="40"/>
      <c r="L41" s="20"/>
      <c r="M41"/>
      <c r="N41" s="51"/>
      <c r="O41" s="20"/>
    </row>
    <row r="42" spans="3:15" ht="20.25" customHeight="1">
      <c r="C42" s="43"/>
      <c r="D42" s="40"/>
      <c r="E42" s="52"/>
      <c r="F42" s="52"/>
      <c r="G42" s="49"/>
      <c r="H42" s="221" t="s">
        <v>42</v>
      </c>
      <c r="I42" s="221"/>
      <c r="J42" s="221"/>
      <c r="K42" s="221"/>
      <c r="L42" s="221"/>
      <c r="M42" s="221"/>
      <c r="O42" s="20"/>
    </row>
  </sheetData>
  <sheetProtection/>
  <mergeCells count="28">
    <mergeCell ref="H42:M42"/>
    <mergeCell ref="B36:G36"/>
    <mergeCell ref="B40:F40"/>
    <mergeCell ref="B38:F38"/>
    <mergeCell ref="H38:M38"/>
    <mergeCell ref="H40:M40"/>
    <mergeCell ref="J1:L1"/>
    <mergeCell ref="J2:L2"/>
    <mergeCell ref="J4:L4"/>
    <mergeCell ref="D1:I1"/>
    <mergeCell ref="D2:I2"/>
    <mergeCell ref="D4:I4"/>
    <mergeCell ref="N11:N12"/>
    <mergeCell ref="J11:K11"/>
    <mergeCell ref="D3:I3"/>
    <mergeCell ref="D11:D12"/>
    <mergeCell ref="J5:M5"/>
    <mergeCell ref="J6:M6"/>
    <mergeCell ref="D6:I6"/>
    <mergeCell ref="L11:L12"/>
    <mergeCell ref="M11:M12"/>
    <mergeCell ref="E11:E12"/>
    <mergeCell ref="D7:I7"/>
    <mergeCell ref="B9:M9"/>
    <mergeCell ref="F11:F12"/>
    <mergeCell ref="G11:I11"/>
    <mergeCell ref="B11:B12"/>
    <mergeCell ref="C11:C12"/>
  </mergeCells>
  <printOptions horizontalCentered="1"/>
  <pageMargins left="0.2362204724409449" right="0.1968503937007874" top="0.1968503937007874" bottom="0.1968503937007874" header="0" footer="0"/>
  <pageSetup fitToHeight="0" fitToWidth="1" horizontalDpi="240" verticalDpi="24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2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140625" style="0" customWidth="1"/>
    <col min="7" max="7" width="12.28125" style="0" customWidth="1"/>
    <col min="8" max="8" width="8.140625" style="0" customWidth="1"/>
    <col min="9" max="10" width="5.7109375" style="0" customWidth="1"/>
    <col min="11" max="11" width="8.421875" style="0" customWidth="1"/>
    <col min="12" max="12" width="7.8515625" style="0" customWidth="1"/>
    <col min="13" max="13" width="7.8515625" style="20" customWidth="1"/>
    <col min="14" max="14" width="6.8515625" style="20" customWidth="1"/>
    <col min="15" max="15" width="7.140625" style="0" customWidth="1"/>
  </cols>
  <sheetData>
    <row r="1" spans="2:17" s="1" customFormat="1" ht="12.75" customHeight="1">
      <c r="B1" s="95"/>
      <c r="C1" s="95"/>
      <c r="D1" s="242" t="s">
        <v>0</v>
      </c>
      <c r="E1" s="242"/>
      <c r="F1" s="242"/>
      <c r="G1" s="242"/>
      <c r="H1" s="242"/>
      <c r="I1" s="242"/>
      <c r="J1" s="242"/>
      <c r="K1" s="241" t="s">
        <v>146</v>
      </c>
      <c r="L1" s="241"/>
      <c r="O1" s="3"/>
      <c r="P1" s="4"/>
      <c r="Q1"/>
    </row>
    <row r="2" spans="2:16" s="1" customFormat="1" ht="12.75" customHeight="1">
      <c r="B2" s="75"/>
      <c r="C2" s="75"/>
      <c r="D2" s="243" t="s">
        <v>1</v>
      </c>
      <c r="E2" s="243"/>
      <c r="F2" s="243"/>
      <c r="G2" s="243"/>
      <c r="H2" s="243"/>
      <c r="I2" s="243"/>
      <c r="J2" s="243"/>
      <c r="K2" s="241" t="s">
        <v>187</v>
      </c>
      <c r="L2" s="241"/>
      <c r="O2" s="6"/>
      <c r="P2" s="7"/>
    </row>
    <row r="3" spans="2:16" s="1" customFormat="1" ht="20.25" customHeight="1">
      <c r="B3" s="76"/>
      <c r="C3" s="76"/>
      <c r="D3" s="257" t="s">
        <v>100</v>
      </c>
      <c r="E3" s="257"/>
      <c r="F3" s="257"/>
      <c r="G3" s="257"/>
      <c r="H3" s="257"/>
      <c r="I3" s="257"/>
      <c r="J3" s="257"/>
      <c r="O3" s="8"/>
      <c r="P3" s="4"/>
    </row>
    <row r="4" spans="2:16" s="1" customFormat="1" ht="12.75" customHeight="1">
      <c r="B4" s="62"/>
      <c r="C4" s="62"/>
      <c r="D4" s="258" t="s">
        <v>101</v>
      </c>
      <c r="E4" s="258"/>
      <c r="F4" s="258"/>
      <c r="G4" s="258"/>
      <c r="H4" s="258"/>
      <c r="I4" s="258"/>
      <c r="J4" s="258"/>
      <c r="K4" s="266" t="s">
        <v>32</v>
      </c>
      <c r="L4" s="266"/>
      <c r="M4" s="266"/>
      <c r="O4" s="9"/>
      <c r="P4" s="4"/>
    </row>
    <row r="5" spans="2:16" s="1" customFormat="1" ht="12.75" customHeight="1">
      <c r="B5" s="61"/>
      <c r="C5" s="61"/>
      <c r="D5" s="61"/>
      <c r="E5" s="61"/>
      <c r="F5" s="61"/>
      <c r="G5" s="61"/>
      <c r="H5" s="61"/>
      <c r="I5" s="61"/>
      <c r="K5" s="241" t="s">
        <v>157</v>
      </c>
      <c r="L5" s="241"/>
      <c r="M5" s="241"/>
      <c r="N5" s="62"/>
      <c r="O5" s="9"/>
      <c r="P5" s="4"/>
    </row>
    <row r="6" spans="2:16" s="1" customFormat="1" ht="12.75" customHeight="1">
      <c r="B6" s="106"/>
      <c r="C6" s="106"/>
      <c r="D6" s="262" t="s">
        <v>30</v>
      </c>
      <c r="E6" s="262"/>
      <c r="F6" s="262"/>
      <c r="G6" s="262"/>
      <c r="H6" s="262"/>
      <c r="I6" s="262"/>
      <c r="J6" s="262"/>
      <c r="K6" s="241" t="s">
        <v>156</v>
      </c>
      <c r="L6" s="241"/>
      <c r="M6" s="241"/>
      <c r="N6" s="62"/>
      <c r="O6" s="9"/>
      <c r="P6" s="4"/>
    </row>
    <row r="7" spans="2:16" s="1" customFormat="1" ht="20.25" customHeight="1">
      <c r="B7" s="77"/>
      <c r="C7" s="77"/>
      <c r="D7" s="261" t="s">
        <v>2</v>
      </c>
      <c r="E7" s="261"/>
      <c r="F7" s="261"/>
      <c r="G7" s="261"/>
      <c r="H7" s="261"/>
      <c r="I7" s="261"/>
      <c r="J7" s="261"/>
      <c r="K7" s="77"/>
      <c r="N7" s="77"/>
      <c r="O7" s="8"/>
      <c r="P7" s="4"/>
    </row>
    <row r="8" spans="15:22" s="1" customFormat="1" ht="12.75" customHeight="1">
      <c r="O8" s="8"/>
      <c r="P8" s="4"/>
      <c r="U8" s="76"/>
      <c r="V8" s="76"/>
    </row>
    <row r="9" spans="2:21" s="1" customFormat="1" ht="20.25" customHeight="1">
      <c r="B9" s="270" t="s">
        <v>45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77"/>
      <c r="O9" s="8"/>
      <c r="P9" s="4"/>
      <c r="U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4" t="s">
        <v>11</v>
      </c>
      <c r="C11" s="246" t="s">
        <v>12</v>
      </c>
      <c r="D11" s="248" t="s">
        <v>5</v>
      </c>
      <c r="E11" s="250" t="s">
        <v>75</v>
      </c>
      <c r="F11" s="233" t="s">
        <v>29</v>
      </c>
      <c r="G11" s="233" t="s">
        <v>47</v>
      </c>
      <c r="H11" s="276" t="s">
        <v>46</v>
      </c>
      <c r="I11" s="228" t="s">
        <v>6</v>
      </c>
      <c r="J11" s="271"/>
      <c r="K11" s="272" t="s">
        <v>78</v>
      </c>
      <c r="L11" s="274" t="s">
        <v>8</v>
      </c>
      <c r="M11" s="264" t="s">
        <v>9</v>
      </c>
      <c r="N11" s="259" t="s">
        <v>192</v>
      </c>
    </row>
    <row r="12" spans="2:14" ht="18" customHeight="1" thickBot="1">
      <c r="B12" s="245"/>
      <c r="C12" s="247"/>
      <c r="D12" s="249"/>
      <c r="E12" s="251"/>
      <c r="F12" s="234"/>
      <c r="G12" s="234"/>
      <c r="H12" s="277"/>
      <c r="I12" s="15">
        <v>1</v>
      </c>
      <c r="J12" s="15">
        <v>2</v>
      </c>
      <c r="K12" s="273"/>
      <c r="L12" s="275"/>
      <c r="M12" s="265"/>
      <c r="N12" s="260"/>
    </row>
    <row r="13" spans="2:14" ht="15.75">
      <c r="B13" s="16">
        <f aca="true" t="shared" si="0" ref="B13:B25">B12+1</f>
        <v>1</v>
      </c>
      <c r="C13" s="17">
        <v>11</v>
      </c>
      <c r="D13" s="23" t="s">
        <v>108</v>
      </c>
      <c r="E13" s="28" t="s">
        <v>118</v>
      </c>
      <c r="F13" s="18" t="s">
        <v>81</v>
      </c>
      <c r="G13" s="164" t="s">
        <v>150</v>
      </c>
      <c r="H13" s="140">
        <v>564</v>
      </c>
      <c r="I13" s="140">
        <v>113</v>
      </c>
      <c r="J13" s="140">
        <v>151</v>
      </c>
      <c r="K13" s="87">
        <f aca="true" t="shared" si="1" ref="K13:K25">MAX(I13,J13)</f>
        <v>151</v>
      </c>
      <c r="L13" s="85">
        <f aca="true" t="shared" si="2" ref="L13:L25">IF(K13&gt;0,SUM(H13,K13),0)</f>
        <v>715</v>
      </c>
      <c r="M13" s="125">
        <f aca="true" t="shared" si="3" ref="M13:M25">RANK(L13,L$13:L$25)</f>
        <v>1</v>
      </c>
      <c r="N13" s="168">
        <f aca="true" t="shared" si="4" ref="N13:N25">INT(((L13/$L$13)+((LOG(13)-LOG(M13))/10))*100)</f>
        <v>111</v>
      </c>
    </row>
    <row r="14" spans="2:14" ht="15.75">
      <c r="B14" s="21">
        <f t="shared" si="0"/>
        <v>2</v>
      </c>
      <c r="C14" s="22">
        <v>36</v>
      </c>
      <c r="D14" s="23" t="s">
        <v>70</v>
      </c>
      <c r="E14" s="24" t="s">
        <v>72</v>
      </c>
      <c r="F14" s="25" t="s">
        <v>71</v>
      </c>
      <c r="G14" s="25" t="s">
        <v>159</v>
      </c>
      <c r="H14" s="26">
        <v>643</v>
      </c>
      <c r="I14" s="26">
        <v>63</v>
      </c>
      <c r="J14" s="26" t="s">
        <v>145</v>
      </c>
      <c r="K14" s="88">
        <f t="shared" si="1"/>
        <v>63</v>
      </c>
      <c r="L14" s="88">
        <f t="shared" si="2"/>
        <v>706</v>
      </c>
      <c r="M14" s="126">
        <f t="shared" si="3"/>
        <v>2</v>
      </c>
      <c r="N14" s="101">
        <f t="shared" si="4"/>
        <v>106</v>
      </c>
    </row>
    <row r="15" spans="2:14" ht="15.75">
      <c r="B15" s="21">
        <f t="shared" si="0"/>
        <v>3</v>
      </c>
      <c r="C15" s="30">
        <v>3</v>
      </c>
      <c r="D15" s="23" t="s">
        <v>87</v>
      </c>
      <c r="E15" s="24" t="s">
        <v>88</v>
      </c>
      <c r="F15" s="25" t="s">
        <v>73</v>
      </c>
      <c r="G15" s="29" t="s">
        <v>152</v>
      </c>
      <c r="H15" s="31">
        <v>596</v>
      </c>
      <c r="I15" s="31">
        <v>87</v>
      </c>
      <c r="J15" s="31" t="s">
        <v>145</v>
      </c>
      <c r="K15" s="88">
        <f t="shared" si="1"/>
        <v>87</v>
      </c>
      <c r="L15" s="88">
        <f t="shared" si="2"/>
        <v>683</v>
      </c>
      <c r="M15" s="126">
        <f t="shared" si="3"/>
        <v>3</v>
      </c>
      <c r="N15" s="168">
        <f t="shared" si="4"/>
        <v>101</v>
      </c>
    </row>
    <row r="16" spans="2:14" ht="15.75">
      <c r="B16" s="21">
        <f t="shared" si="0"/>
        <v>4</v>
      </c>
      <c r="C16" s="22">
        <v>1</v>
      </c>
      <c r="D16" s="27" t="s">
        <v>169</v>
      </c>
      <c r="E16" s="28" t="s">
        <v>97</v>
      </c>
      <c r="F16" s="29" t="s">
        <v>73</v>
      </c>
      <c r="G16" s="29" t="s">
        <v>152</v>
      </c>
      <c r="H16" s="26">
        <v>597</v>
      </c>
      <c r="I16" s="26">
        <v>68</v>
      </c>
      <c r="J16" s="26" t="s">
        <v>145</v>
      </c>
      <c r="K16" s="88">
        <f t="shared" si="1"/>
        <v>68</v>
      </c>
      <c r="L16" s="88">
        <f t="shared" si="2"/>
        <v>665</v>
      </c>
      <c r="M16" s="126">
        <f t="shared" si="3"/>
        <v>4</v>
      </c>
      <c r="N16" s="101">
        <f t="shared" si="4"/>
        <v>98</v>
      </c>
    </row>
    <row r="17" spans="2:14" ht="15.75">
      <c r="B17" s="21">
        <f t="shared" si="0"/>
        <v>5</v>
      </c>
      <c r="C17" s="22">
        <v>4</v>
      </c>
      <c r="D17" s="23" t="s">
        <v>168</v>
      </c>
      <c r="E17" s="24" t="s">
        <v>96</v>
      </c>
      <c r="F17" s="25" t="s">
        <v>73</v>
      </c>
      <c r="G17" s="137" t="s">
        <v>154</v>
      </c>
      <c r="H17" s="26">
        <v>534</v>
      </c>
      <c r="I17" s="26">
        <v>93</v>
      </c>
      <c r="J17" s="26" t="s">
        <v>145</v>
      </c>
      <c r="K17" s="88">
        <f t="shared" si="1"/>
        <v>93</v>
      </c>
      <c r="L17" s="88">
        <f t="shared" si="2"/>
        <v>627</v>
      </c>
      <c r="M17" s="126">
        <f t="shared" si="3"/>
        <v>5</v>
      </c>
      <c r="N17" s="101">
        <f t="shared" si="4"/>
        <v>91</v>
      </c>
    </row>
    <row r="18" spans="2:14" ht="15.75">
      <c r="B18" s="21">
        <f t="shared" si="0"/>
        <v>6</v>
      </c>
      <c r="C18" s="22">
        <v>2</v>
      </c>
      <c r="D18" s="27" t="s">
        <v>82</v>
      </c>
      <c r="E18" s="28" t="s">
        <v>83</v>
      </c>
      <c r="F18" s="25" t="s">
        <v>66</v>
      </c>
      <c r="G18" s="163" t="s">
        <v>151</v>
      </c>
      <c r="H18" s="26">
        <v>558</v>
      </c>
      <c r="I18" s="26">
        <v>48</v>
      </c>
      <c r="J18" s="26" t="s">
        <v>145</v>
      </c>
      <c r="K18" s="88">
        <f t="shared" si="1"/>
        <v>48</v>
      </c>
      <c r="L18" s="88">
        <f t="shared" si="2"/>
        <v>606</v>
      </c>
      <c r="M18" s="126">
        <f t="shared" si="3"/>
        <v>6</v>
      </c>
      <c r="N18" s="101">
        <f t="shared" si="4"/>
        <v>88</v>
      </c>
    </row>
    <row r="19" spans="2:14" ht="15.75">
      <c r="B19" s="21">
        <f t="shared" si="0"/>
        <v>7</v>
      </c>
      <c r="C19" s="22">
        <v>14</v>
      </c>
      <c r="D19" s="133" t="s">
        <v>170</v>
      </c>
      <c r="E19" s="24" t="s">
        <v>111</v>
      </c>
      <c r="F19" s="25" t="s">
        <v>66</v>
      </c>
      <c r="G19" s="25" t="s">
        <v>148</v>
      </c>
      <c r="H19" s="33">
        <v>508</v>
      </c>
      <c r="I19" s="33">
        <v>76</v>
      </c>
      <c r="J19" s="33" t="s">
        <v>145</v>
      </c>
      <c r="K19" s="88">
        <f t="shared" si="1"/>
        <v>76</v>
      </c>
      <c r="L19" s="88">
        <f t="shared" si="2"/>
        <v>584</v>
      </c>
      <c r="M19" s="126">
        <f t="shared" si="3"/>
        <v>7</v>
      </c>
      <c r="N19" s="101">
        <f t="shared" si="4"/>
        <v>84</v>
      </c>
    </row>
    <row r="20" spans="2:14" ht="15.75">
      <c r="B20" s="21">
        <f t="shared" si="0"/>
        <v>8</v>
      </c>
      <c r="C20" s="129">
        <v>12</v>
      </c>
      <c r="D20" s="133" t="s">
        <v>166</v>
      </c>
      <c r="E20" s="129">
        <v>317</v>
      </c>
      <c r="F20" s="162" t="s">
        <v>66</v>
      </c>
      <c r="G20" s="25" t="s">
        <v>148</v>
      </c>
      <c r="H20" s="26">
        <v>503</v>
      </c>
      <c r="I20" s="26">
        <v>63</v>
      </c>
      <c r="J20" s="26" t="s">
        <v>145</v>
      </c>
      <c r="K20" s="88">
        <f t="shared" si="1"/>
        <v>63</v>
      </c>
      <c r="L20" s="88">
        <f t="shared" si="2"/>
        <v>566</v>
      </c>
      <c r="M20" s="126">
        <f t="shared" si="3"/>
        <v>8</v>
      </c>
      <c r="N20" s="101">
        <f t="shared" si="4"/>
        <v>81</v>
      </c>
    </row>
    <row r="21" spans="2:14" ht="15.75">
      <c r="B21" s="21">
        <f t="shared" si="0"/>
        <v>9</v>
      </c>
      <c r="C21" s="129">
        <v>13</v>
      </c>
      <c r="D21" s="133" t="s">
        <v>165</v>
      </c>
      <c r="E21" s="129">
        <v>256</v>
      </c>
      <c r="F21" s="129" t="s">
        <v>66</v>
      </c>
      <c r="G21" s="137" t="s">
        <v>149</v>
      </c>
      <c r="H21" s="33">
        <v>518</v>
      </c>
      <c r="I21" s="33">
        <v>46</v>
      </c>
      <c r="J21" s="33" t="s">
        <v>145</v>
      </c>
      <c r="K21" s="88">
        <f t="shared" si="1"/>
        <v>46</v>
      </c>
      <c r="L21" s="88">
        <f t="shared" si="2"/>
        <v>564</v>
      </c>
      <c r="M21" s="126">
        <f t="shared" si="3"/>
        <v>9</v>
      </c>
      <c r="N21" s="101">
        <f t="shared" si="4"/>
        <v>80</v>
      </c>
    </row>
    <row r="22" spans="2:14" ht="15.75">
      <c r="B22" s="21">
        <f t="shared" si="0"/>
        <v>10</v>
      </c>
      <c r="C22" s="22">
        <v>21</v>
      </c>
      <c r="D22" s="23" t="s">
        <v>67</v>
      </c>
      <c r="E22" s="24" t="s">
        <v>68</v>
      </c>
      <c r="F22" s="59" t="s">
        <v>66</v>
      </c>
      <c r="G22" s="25" t="s">
        <v>177</v>
      </c>
      <c r="H22" s="26">
        <v>512</v>
      </c>
      <c r="I22" s="26">
        <v>50</v>
      </c>
      <c r="J22" s="26" t="s">
        <v>145</v>
      </c>
      <c r="K22" s="88">
        <f t="shared" si="1"/>
        <v>50</v>
      </c>
      <c r="L22" s="88">
        <f t="shared" si="2"/>
        <v>562</v>
      </c>
      <c r="M22" s="126">
        <f t="shared" si="3"/>
        <v>10</v>
      </c>
      <c r="N22" s="101">
        <f t="shared" si="4"/>
        <v>79</v>
      </c>
    </row>
    <row r="23" spans="2:14" ht="15.75">
      <c r="B23" s="21">
        <f t="shared" si="0"/>
        <v>11</v>
      </c>
      <c r="C23" s="22">
        <v>18</v>
      </c>
      <c r="D23" s="132" t="s">
        <v>172</v>
      </c>
      <c r="E23" s="24" t="s">
        <v>127</v>
      </c>
      <c r="F23" s="25" t="s">
        <v>66</v>
      </c>
      <c r="G23" s="25" t="s">
        <v>148</v>
      </c>
      <c r="H23" s="26">
        <v>501</v>
      </c>
      <c r="I23" s="26">
        <v>52</v>
      </c>
      <c r="J23" s="26" t="s">
        <v>145</v>
      </c>
      <c r="K23" s="88">
        <f t="shared" si="1"/>
        <v>52</v>
      </c>
      <c r="L23" s="88">
        <f t="shared" si="2"/>
        <v>553</v>
      </c>
      <c r="M23" s="126">
        <f t="shared" si="3"/>
        <v>11</v>
      </c>
      <c r="N23" s="168">
        <f t="shared" si="4"/>
        <v>78</v>
      </c>
    </row>
    <row r="24" spans="2:14" ht="15.75">
      <c r="B24" s="21">
        <f t="shared" si="0"/>
        <v>12</v>
      </c>
      <c r="C24" s="22">
        <v>16</v>
      </c>
      <c r="D24" s="132" t="s">
        <v>171</v>
      </c>
      <c r="E24" s="24" t="s">
        <v>126</v>
      </c>
      <c r="F24" s="25" t="s">
        <v>66</v>
      </c>
      <c r="G24" s="25" t="s">
        <v>148</v>
      </c>
      <c r="H24" s="26">
        <v>507</v>
      </c>
      <c r="I24" s="26">
        <v>42</v>
      </c>
      <c r="J24" s="26" t="s">
        <v>145</v>
      </c>
      <c r="K24" s="88">
        <f t="shared" si="1"/>
        <v>42</v>
      </c>
      <c r="L24" s="88">
        <f t="shared" si="2"/>
        <v>549</v>
      </c>
      <c r="M24" s="126">
        <f t="shared" si="3"/>
        <v>12</v>
      </c>
      <c r="N24" s="101">
        <f t="shared" si="4"/>
        <v>77</v>
      </c>
    </row>
    <row r="25" spans="2:14" ht="16.5" thickBot="1">
      <c r="B25" s="34">
        <f t="shared" si="0"/>
        <v>13</v>
      </c>
      <c r="C25" s="35">
        <v>19</v>
      </c>
      <c r="D25" s="150" t="s">
        <v>173</v>
      </c>
      <c r="E25" s="54" t="s">
        <v>128</v>
      </c>
      <c r="F25" s="37" t="s">
        <v>66</v>
      </c>
      <c r="G25" s="37" t="s">
        <v>153</v>
      </c>
      <c r="H25" s="157">
        <v>452</v>
      </c>
      <c r="I25" s="157">
        <v>40</v>
      </c>
      <c r="J25" s="157" t="s">
        <v>145</v>
      </c>
      <c r="K25" s="86">
        <f t="shared" si="1"/>
        <v>40</v>
      </c>
      <c r="L25" s="86">
        <f t="shared" si="2"/>
        <v>492</v>
      </c>
      <c r="M25" s="148">
        <f t="shared" si="3"/>
        <v>13</v>
      </c>
      <c r="N25" s="168">
        <f t="shared" si="4"/>
        <v>68</v>
      </c>
    </row>
    <row r="26" spans="11:13" ht="15" customHeight="1">
      <c r="K26" s="105"/>
      <c r="L26" s="105"/>
      <c r="M26" s="105"/>
    </row>
    <row r="27" spans="11:13" ht="15" customHeight="1">
      <c r="K27" s="103"/>
      <c r="L27" s="103"/>
      <c r="M27" s="103"/>
    </row>
    <row r="28" spans="2:14" ht="20.25" customHeight="1">
      <c r="B28" s="62" t="s">
        <v>77</v>
      </c>
      <c r="C28" s="62"/>
      <c r="D28" s="62"/>
      <c r="E28" s="62"/>
      <c r="F28" s="62"/>
      <c r="H28" s="73"/>
      <c r="I28" s="39"/>
      <c r="K28" s="40" t="s">
        <v>10</v>
      </c>
      <c r="L28" s="20"/>
      <c r="M28"/>
      <c r="N28"/>
    </row>
    <row r="29" spans="2:14" ht="20.25" customHeight="1">
      <c r="B29" s="53"/>
      <c r="C29"/>
      <c r="I29" s="40"/>
      <c r="L29" s="20"/>
      <c r="M29"/>
      <c r="N29"/>
    </row>
    <row r="30" spans="2:14" ht="20.25" customHeight="1">
      <c r="B30" s="53"/>
      <c r="C30" s="221" t="s">
        <v>178</v>
      </c>
      <c r="D30" s="221"/>
      <c r="E30" s="221"/>
      <c r="F30" s="221"/>
      <c r="H30" s="38" t="s">
        <v>34</v>
      </c>
      <c r="I30" s="38"/>
      <c r="J30" s="38"/>
      <c r="K30" s="38"/>
      <c r="L30" s="38"/>
      <c r="M30" s="38"/>
      <c r="N30"/>
    </row>
    <row r="31" spans="2:14" ht="20.25" customHeight="1">
      <c r="B31" s="53"/>
      <c r="C31"/>
      <c r="I31" s="40"/>
      <c r="L31" s="20"/>
      <c r="M31"/>
      <c r="N31"/>
    </row>
    <row r="32" spans="2:15" ht="20.25" customHeight="1">
      <c r="B32" s="53"/>
      <c r="C32" s="221" t="s">
        <v>179</v>
      </c>
      <c r="D32" s="221"/>
      <c r="E32" s="221"/>
      <c r="F32" s="221"/>
      <c r="H32" s="221" t="s">
        <v>138</v>
      </c>
      <c r="I32" s="222"/>
      <c r="J32" s="222"/>
      <c r="K32" s="222"/>
      <c r="L32" s="222"/>
      <c r="M32" s="222"/>
      <c r="N32" s="38"/>
      <c r="O32" s="20"/>
    </row>
    <row r="33" spans="2:15" ht="20.25" customHeight="1">
      <c r="B33" s="48"/>
      <c r="C33" s="49"/>
      <c r="D33" s="40"/>
      <c r="E33" s="40"/>
      <c r="F33" s="50"/>
      <c r="H33" s="43"/>
      <c r="I33" s="40"/>
      <c r="L33" s="20"/>
      <c r="M33"/>
      <c r="N33"/>
      <c r="O33" s="51"/>
    </row>
    <row r="34" spans="2:15" ht="20.25" customHeight="1">
      <c r="B34" s="221" t="s">
        <v>140</v>
      </c>
      <c r="C34" s="222"/>
      <c r="D34" s="222"/>
      <c r="E34" s="222"/>
      <c r="F34" s="222"/>
      <c r="G34" s="222"/>
      <c r="H34" s="73" t="s">
        <v>42</v>
      </c>
      <c r="I34" s="73"/>
      <c r="J34" s="73"/>
      <c r="K34" s="73"/>
      <c r="L34" s="73"/>
      <c r="M34" s="73"/>
      <c r="N34" s="73"/>
      <c r="O34" s="20"/>
    </row>
    <row r="35" spans="2:13" ht="19.5" customHeight="1">
      <c r="B35" s="41"/>
      <c r="C35" s="42"/>
      <c r="D35" s="38"/>
      <c r="E35" s="38"/>
      <c r="F35" s="43"/>
      <c r="K35" s="103"/>
      <c r="L35" s="103"/>
      <c r="M35" s="103"/>
    </row>
    <row r="36" spans="2:13" ht="15.75">
      <c r="B36" s="241" t="s">
        <v>135</v>
      </c>
      <c r="C36" s="241"/>
      <c r="D36" s="241"/>
      <c r="E36" s="241"/>
      <c r="F36" s="241"/>
      <c r="H36" s="62"/>
      <c r="K36" s="103"/>
      <c r="L36" s="103"/>
      <c r="M36" s="103"/>
    </row>
    <row r="37" spans="2:13" ht="19.5" customHeight="1">
      <c r="B37" s="44"/>
      <c r="C37" s="45"/>
      <c r="D37" s="46"/>
      <c r="E37" s="46"/>
      <c r="F37" s="47"/>
      <c r="K37" s="103"/>
      <c r="L37" s="103"/>
      <c r="M37" s="103"/>
    </row>
    <row r="38" spans="2:13" ht="15.75">
      <c r="B38" s="241" t="s">
        <v>33</v>
      </c>
      <c r="C38" s="241"/>
      <c r="D38" s="241"/>
      <c r="E38" s="241"/>
      <c r="F38" s="241"/>
      <c r="H38" s="62"/>
      <c r="K38" s="103"/>
      <c r="L38" s="103"/>
      <c r="M38" s="103"/>
    </row>
    <row r="39" spans="11:13" ht="15" customHeight="1">
      <c r="K39" s="103"/>
      <c r="L39" s="103"/>
      <c r="M39" s="103"/>
    </row>
    <row r="40" spans="11:13" ht="15" customHeight="1">
      <c r="K40" s="103"/>
      <c r="L40" s="103"/>
      <c r="M40" s="103"/>
    </row>
    <row r="41" spans="11:13" ht="15" customHeight="1">
      <c r="K41" s="103"/>
      <c r="L41" s="103"/>
      <c r="M41" s="103"/>
    </row>
    <row r="42" spans="11:13" ht="15" customHeight="1">
      <c r="K42" s="103"/>
      <c r="L42" s="103"/>
      <c r="M42" s="103"/>
    </row>
    <row r="43" spans="11:13" ht="15" customHeight="1">
      <c r="K43" s="103"/>
      <c r="L43" s="103"/>
      <c r="M43" s="103"/>
    </row>
    <row r="44" spans="11:13" ht="15" customHeight="1">
      <c r="K44" s="103"/>
      <c r="L44" s="103"/>
      <c r="M44" s="103"/>
    </row>
    <row r="45" spans="11:13" ht="15" customHeight="1">
      <c r="K45" s="103"/>
      <c r="L45" s="103"/>
      <c r="M45" s="103"/>
    </row>
    <row r="46" spans="11:13" ht="15" customHeight="1">
      <c r="K46" s="103"/>
      <c r="L46" s="103"/>
      <c r="M46" s="103"/>
    </row>
    <row r="47" spans="11:13" ht="15" customHeight="1">
      <c r="K47" s="103"/>
      <c r="L47" s="103"/>
      <c r="M47" s="103"/>
    </row>
    <row r="48" spans="11:13" ht="15" customHeight="1">
      <c r="K48" s="103"/>
      <c r="L48" s="103"/>
      <c r="M48" s="103"/>
    </row>
    <row r="49" spans="11:13" ht="15" customHeight="1">
      <c r="K49" s="103"/>
      <c r="L49" s="103"/>
      <c r="M49" s="103"/>
    </row>
    <row r="50" spans="11:13" ht="15" customHeight="1">
      <c r="K50" s="103"/>
      <c r="L50" s="103"/>
      <c r="M50" s="103"/>
    </row>
    <row r="51" spans="11:13" ht="15" customHeight="1">
      <c r="K51" s="103"/>
      <c r="L51" s="103"/>
      <c r="M51" s="103"/>
    </row>
    <row r="52" spans="11:13" ht="15" customHeight="1">
      <c r="K52" s="103"/>
      <c r="L52" s="103"/>
      <c r="M52" s="103"/>
    </row>
    <row r="53" spans="11:13" ht="15" customHeight="1">
      <c r="K53" s="103"/>
      <c r="L53" s="103"/>
      <c r="M53" s="103"/>
    </row>
    <row r="54" spans="11:13" ht="15" customHeight="1">
      <c r="K54" s="103"/>
      <c r="L54" s="103"/>
      <c r="M54" s="103"/>
    </row>
    <row r="55" spans="11:13" ht="12.75">
      <c r="K55" s="103"/>
      <c r="L55" s="103"/>
      <c r="M55" s="103"/>
    </row>
    <row r="56" ht="12.75">
      <c r="L56" s="20"/>
    </row>
    <row r="57" ht="12.75">
      <c r="L57" s="20"/>
    </row>
    <row r="58" ht="12.75">
      <c r="L58" s="20"/>
    </row>
    <row r="59" ht="12.75">
      <c r="L59" s="20"/>
    </row>
    <row r="60" ht="15.75">
      <c r="L60" s="38"/>
    </row>
    <row r="61" ht="12.75">
      <c r="L61" s="20"/>
    </row>
    <row r="62" ht="12.75">
      <c r="L62" s="20"/>
    </row>
  </sheetData>
  <sheetProtection/>
  <mergeCells count="30">
    <mergeCell ref="H32:M32"/>
    <mergeCell ref="C30:F30"/>
    <mergeCell ref="C32:F32"/>
    <mergeCell ref="G11:G12"/>
    <mergeCell ref="M11:M12"/>
    <mergeCell ref="C11:C12"/>
    <mergeCell ref="D11:D12"/>
    <mergeCell ref="E11:E12"/>
    <mergeCell ref="F11:F12"/>
    <mergeCell ref="H11:H12"/>
    <mergeCell ref="N11:N12"/>
    <mergeCell ref="D1:J1"/>
    <mergeCell ref="D2:J2"/>
    <mergeCell ref="D3:J3"/>
    <mergeCell ref="D4:J4"/>
    <mergeCell ref="K1:L1"/>
    <mergeCell ref="K5:M5"/>
    <mergeCell ref="K6:M6"/>
    <mergeCell ref="D6:J6"/>
    <mergeCell ref="L11:L12"/>
    <mergeCell ref="B34:G34"/>
    <mergeCell ref="B36:F36"/>
    <mergeCell ref="B38:F38"/>
    <mergeCell ref="K2:L2"/>
    <mergeCell ref="K4:M4"/>
    <mergeCell ref="I11:J11"/>
    <mergeCell ref="K11:K12"/>
    <mergeCell ref="B11:B12"/>
    <mergeCell ref="B9:M9"/>
    <mergeCell ref="D7:J7"/>
  </mergeCells>
  <printOptions horizontalCentered="1"/>
  <pageMargins left="0.2362204724409449" right="0.1968503937007874" top="0.3937007874015748" bottom="0.3937007874015748" header="0" footer="0"/>
  <pageSetup fitToHeight="1" fitToWidth="1" horizontalDpi="240" verticalDpi="24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3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10.00390625" style="0" customWidth="1"/>
    <col min="11" max="12" width="7.8515625" style="0" customWidth="1"/>
    <col min="13" max="13" width="7.8515625" style="20" customWidth="1"/>
    <col min="14" max="14" width="6.8515625" style="20" customWidth="1"/>
    <col min="15" max="15" width="7.140625" style="0" customWidth="1"/>
  </cols>
  <sheetData>
    <row r="1" spans="2:17" s="1" customFormat="1" ht="12.75" customHeight="1">
      <c r="B1" s="95"/>
      <c r="C1" s="95"/>
      <c r="D1" s="242" t="s">
        <v>0</v>
      </c>
      <c r="E1" s="242"/>
      <c r="F1" s="242"/>
      <c r="G1" s="242"/>
      <c r="H1" s="242"/>
      <c r="I1" s="242"/>
      <c r="J1" s="242"/>
      <c r="K1" s="258" t="s">
        <v>146</v>
      </c>
      <c r="L1" s="258"/>
      <c r="M1" s="62"/>
      <c r="O1" s="3"/>
      <c r="P1" s="4"/>
      <c r="Q1"/>
    </row>
    <row r="2" spans="2:16" s="1" customFormat="1" ht="12.75" customHeight="1">
      <c r="B2" s="75"/>
      <c r="C2" s="95"/>
      <c r="D2" s="242" t="s">
        <v>1</v>
      </c>
      <c r="E2" s="242"/>
      <c r="F2" s="242"/>
      <c r="G2" s="242"/>
      <c r="H2" s="242"/>
      <c r="I2" s="242"/>
      <c r="J2" s="242"/>
      <c r="K2" s="258" t="s">
        <v>188</v>
      </c>
      <c r="L2" s="258"/>
      <c r="O2" s="6"/>
      <c r="P2" s="7"/>
    </row>
    <row r="3" spans="2:16" s="1" customFormat="1" ht="20.25" customHeight="1">
      <c r="B3" s="76"/>
      <c r="C3" s="95"/>
      <c r="D3" s="278" t="s">
        <v>100</v>
      </c>
      <c r="E3" s="278"/>
      <c r="F3" s="278"/>
      <c r="G3" s="278"/>
      <c r="H3" s="278"/>
      <c r="I3" s="278"/>
      <c r="J3" s="278"/>
      <c r="O3" s="8"/>
      <c r="P3" s="4"/>
    </row>
    <row r="4" spans="2:16" s="1" customFormat="1" ht="14.25" customHeight="1">
      <c r="B4" s="62"/>
      <c r="C4" s="95"/>
      <c r="D4" s="215" t="s">
        <v>101</v>
      </c>
      <c r="E4" s="215"/>
      <c r="F4" s="215"/>
      <c r="G4" s="215"/>
      <c r="H4" s="215"/>
      <c r="I4" s="215"/>
      <c r="J4" s="215"/>
      <c r="K4" s="282" t="s">
        <v>32</v>
      </c>
      <c r="L4" s="282"/>
      <c r="O4" s="9"/>
      <c r="P4" s="4"/>
    </row>
    <row r="5" spans="2:16" s="1" customFormat="1" ht="12.75" customHeight="1">
      <c r="B5" s="61"/>
      <c r="C5" s="95"/>
      <c r="D5" s="95"/>
      <c r="E5" s="95"/>
      <c r="F5" s="95"/>
      <c r="G5" s="95"/>
      <c r="H5" s="95"/>
      <c r="I5" s="95"/>
      <c r="J5" s="95"/>
      <c r="K5" s="241" t="s">
        <v>160</v>
      </c>
      <c r="L5" s="241"/>
      <c r="M5" s="283"/>
      <c r="O5" s="9"/>
      <c r="P5" s="4"/>
    </row>
    <row r="6" spans="2:16" s="1" customFormat="1" ht="12.75" customHeight="1">
      <c r="B6" s="106"/>
      <c r="C6" s="95"/>
      <c r="D6" s="279" t="s">
        <v>30</v>
      </c>
      <c r="E6" s="279"/>
      <c r="F6" s="279"/>
      <c r="G6" s="279"/>
      <c r="H6" s="279"/>
      <c r="I6" s="279"/>
      <c r="J6" s="279"/>
      <c r="K6" s="241" t="s">
        <v>189</v>
      </c>
      <c r="L6" s="241"/>
      <c r="M6" s="283"/>
      <c r="O6" s="9"/>
      <c r="P6" s="4"/>
    </row>
    <row r="7" spans="2:16" s="1" customFormat="1" ht="20.25" customHeight="1">
      <c r="B7" s="77"/>
      <c r="C7" s="77"/>
      <c r="D7" s="261" t="s">
        <v>2</v>
      </c>
      <c r="E7" s="261"/>
      <c r="F7" s="261"/>
      <c r="G7" s="261"/>
      <c r="H7" s="261"/>
      <c r="I7" s="261"/>
      <c r="J7" s="261"/>
      <c r="K7" s="77"/>
      <c r="N7" s="77"/>
      <c r="O7" s="8"/>
      <c r="P7" s="4"/>
    </row>
    <row r="8" spans="15:22" s="1" customFormat="1" ht="12.75" customHeight="1">
      <c r="O8" s="8"/>
      <c r="P8" s="4"/>
      <c r="U8" s="76"/>
      <c r="V8" s="76"/>
    </row>
    <row r="9" spans="2:21" s="1" customFormat="1" ht="53.25" customHeight="1">
      <c r="B9" s="284" t="s">
        <v>50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94"/>
      <c r="O9" s="8"/>
      <c r="P9" s="4"/>
      <c r="U9" s="77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P10" s="4"/>
    </row>
    <row r="11" spans="2:14" ht="15.75" customHeight="1">
      <c r="B11" s="244" t="s">
        <v>11</v>
      </c>
      <c r="C11" s="246" t="s">
        <v>12</v>
      </c>
      <c r="D11" s="248" t="s">
        <v>5</v>
      </c>
      <c r="E11" s="250" t="s">
        <v>75</v>
      </c>
      <c r="F11" s="233" t="s">
        <v>29</v>
      </c>
      <c r="G11" s="248" t="s">
        <v>6</v>
      </c>
      <c r="H11" s="248"/>
      <c r="I11" s="248"/>
      <c r="J11" s="280" t="s">
        <v>48</v>
      </c>
      <c r="K11" s="272" t="s">
        <v>49</v>
      </c>
      <c r="L11" s="274" t="s">
        <v>8</v>
      </c>
      <c r="M11" s="264" t="s">
        <v>9</v>
      </c>
      <c r="N11" s="259" t="s">
        <v>192</v>
      </c>
    </row>
    <row r="12" spans="2:14" ht="18" customHeight="1" thickBot="1">
      <c r="B12" s="245"/>
      <c r="C12" s="247"/>
      <c r="D12" s="249"/>
      <c r="E12" s="251"/>
      <c r="F12" s="234"/>
      <c r="G12" s="15">
        <v>1</v>
      </c>
      <c r="H12" s="15">
        <v>2</v>
      </c>
      <c r="I12" s="15">
        <v>3</v>
      </c>
      <c r="J12" s="281"/>
      <c r="K12" s="273"/>
      <c r="L12" s="275"/>
      <c r="M12" s="265"/>
      <c r="N12" s="260"/>
    </row>
    <row r="13" spans="2:14" ht="15.75">
      <c r="B13" s="16">
        <f>B12+1</f>
        <v>1</v>
      </c>
      <c r="C13" s="30">
        <v>28</v>
      </c>
      <c r="D13" s="27" t="s">
        <v>123</v>
      </c>
      <c r="E13" s="28" t="s">
        <v>69</v>
      </c>
      <c r="F13" s="29" t="s">
        <v>66</v>
      </c>
      <c r="G13" s="19">
        <v>1000</v>
      </c>
      <c r="H13" s="19">
        <v>983</v>
      </c>
      <c r="I13" s="19">
        <v>798</v>
      </c>
      <c r="J13" s="83">
        <f>SUM(G13:I13)</f>
        <v>2781</v>
      </c>
      <c r="K13" s="78">
        <v>1000</v>
      </c>
      <c r="L13" s="85">
        <f>SUM(J13:K13)</f>
        <v>3781</v>
      </c>
      <c r="M13" s="128">
        <f>RANK(L13,L$13:L$17)</f>
        <v>1</v>
      </c>
      <c r="N13" s="168">
        <f>INT(((L13/$L$13)+((LOG(5)-LOG(M13))/10))*100)</f>
        <v>106</v>
      </c>
    </row>
    <row r="14" spans="2:14" ht="15.75">
      <c r="B14" s="21">
        <f>B13+1</f>
        <v>2</v>
      </c>
      <c r="C14" s="22">
        <v>33</v>
      </c>
      <c r="D14" s="131" t="s">
        <v>174</v>
      </c>
      <c r="E14" s="28" t="s">
        <v>130</v>
      </c>
      <c r="F14" s="25" t="s">
        <v>71</v>
      </c>
      <c r="G14" s="31">
        <v>465</v>
      </c>
      <c r="H14" s="31">
        <v>825</v>
      </c>
      <c r="I14" s="31">
        <v>842</v>
      </c>
      <c r="J14" s="84">
        <f>SUM(G14:I14)</f>
        <v>2132</v>
      </c>
      <c r="K14" s="79">
        <v>848</v>
      </c>
      <c r="L14" s="85">
        <f>SUM(J14:K14)</f>
        <v>2980</v>
      </c>
      <c r="M14" s="127">
        <f>RANK(L14,L$13:L$17)</f>
        <v>2</v>
      </c>
      <c r="N14" s="101">
        <f>INT(((L14/$L$13)+((LOG(5)-LOG(M14))/10))*100)</f>
        <v>82</v>
      </c>
    </row>
    <row r="15" spans="2:14" ht="15.75">
      <c r="B15" s="21">
        <f>B14+1</f>
        <v>3</v>
      </c>
      <c r="C15" s="22">
        <v>10</v>
      </c>
      <c r="D15" s="23" t="s">
        <v>167</v>
      </c>
      <c r="E15" s="24" t="s">
        <v>117</v>
      </c>
      <c r="F15" s="25" t="s">
        <v>81</v>
      </c>
      <c r="G15" s="26">
        <v>637</v>
      </c>
      <c r="H15" s="26">
        <v>0</v>
      </c>
      <c r="I15" s="26">
        <v>1000</v>
      </c>
      <c r="J15" s="84">
        <f>SUM(G15:I15)</f>
        <v>1637</v>
      </c>
      <c r="K15" s="79">
        <v>878</v>
      </c>
      <c r="L15" s="85">
        <f>SUM(J15:K15)</f>
        <v>2515</v>
      </c>
      <c r="M15" s="127">
        <f>RANK(L15,L$13:L$17)</f>
        <v>3</v>
      </c>
      <c r="N15" s="168">
        <f>INT(((L15/$L$13)+((LOG(5)-LOG(M15))/10))*100)</f>
        <v>68</v>
      </c>
    </row>
    <row r="16" spans="2:14" ht="15.75">
      <c r="B16" s="21">
        <f>B15+1</f>
        <v>4</v>
      </c>
      <c r="C16" s="22">
        <v>3</v>
      </c>
      <c r="D16" s="23" t="s">
        <v>168</v>
      </c>
      <c r="E16" s="24" t="s">
        <v>96</v>
      </c>
      <c r="F16" s="25" t="s">
        <v>73</v>
      </c>
      <c r="G16" s="26">
        <v>701</v>
      </c>
      <c r="H16" s="26">
        <v>1000</v>
      </c>
      <c r="I16" s="26">
        <v>0</v>
      </c>
      <c r="J16" s="84">
        <f>SUM(G16:I16)</f>
        <v>1701</v>
      </c>
      <c r="K16" s="79">
        <v>713</v>
      </c>
      <c r="L16" s="85">
        <f>SUM(J16:K16)</f>
        <v>2414</v>
      </c>
      <c r="M16" s="127">
        <f>RANK(L16,L$13:L$17)</f>
        <v>4</v>
      </c>
      <c r="N16" s="101">
        <f>INT(((L16/$L$13)+((LOG(5)-LOG(M16))/10))*100)</f>
        <v>64</v>
      </c>
    </row>
    <row r="17" spans="2:14" ht="16.5" thickBot="1">
      <c r="B17" s="34">
        <f>B16+1</f>
        <v>5</v>
      </c>
      <c r="C17" s="35">
        <v>11</v>
      </c>
      <c r="D17" s="36" t="s">
        <v>108</v>
      </c>
      <c r="E17" s="74" t="s">
        <v>118</v>
      </c>
      <c r="F17" s="37" t="s">
        <v>81</v>
      </c>
      <c r="G17" s="151">
        <v>0</v>
      </c>
      <c r="H17" s="151">
        <v>766</v>
      </c>
      <c r="I17" s="151">
        <v>497</v>
      </c>
      <c r="J17" s="149">
        <f>SUM(G17:I17)</f>
        <v>1263</v>
      </c>
      <c r="K17" s="80">
        <v>926</v>
      </c>
      <c r="L17" s="86">
        <f>SUM(J17:K17)</f>
        <v>2189</v>
      </c>
      <c r="M17" s="148">
        <f>RANK(L17,L$13:L$17)</f>
        <v>5</v>
      </c>
      <c r="N17" s="161">
        <f>INT(((L17/$L$13)+((LOG(5)-LOG(M17))/10))*100)</f>
        <v>57</v>
      </c>
    </row>
    <row r="18" spans="12:13" ht="15" customHeight="1">
      <c r="L18" s="104"/>
      <c r="M18" s="104"/>
    </row>
    <row r="19" spans="11:13" ht="15" customHeight="1">
      <c r="K19" s="104"/>
      <c r="L19" s="104"/>
      <c r="M19" s="104"/>
    </row>
    <row r="20" spans="2:15" ht="20.25" customHeight="1">
      <c r="B20" s="221" t="s">
        <v>136</v>
      </c>
      <c r="C20" s="222"/>
      <c r="D20" s="222"/>
      <c r="E20" s="222"/>
      <c r="F20" s="222"/>
      <c r="G20" s="222"/>
      <c r="H20" s="73"/>
      <c r="I20" s="39"/>
      <c r="K20" s="40" t="s">
        <v>10</v>
      </c>
      <c r="L20" s="20"/>
      <c r="M20"/>
      <c r="N20"/>
      <c r="O20" s="20"/>
    </row>
    <row r="21" spans="2:15" ht="20.25" customHeight="1">
      <c r="B21" s="41"/>
      <c r="C21" s="42"/>
      <c r="D21" s="38"/>
      <c r="E21" s="38"/>
      <c r="F21" s="43"/>
      <c r="I21" s="40"/>
      <c r="L21" s="20"/>
      <c r="M21"/>
      <c r="N21"/>
      <c r="O21" s="20"/>
    </row>
    <row r="22" spans="2:15" ht="20.25" customHeight="1">
      <c r="B22" s="241" t="s">
        <v>135</v>
      </c>
      <c r="C22" s="241"/>
      <c r="D22" s="241"/>
      <c r="E22" s="241"/>
      <c r="F22" s="241"/>
      <c r="H22" s="38" t="s">
        <v>34</v>
      </c>
      <c r="I22" s="38"/>
      <c r="J22" s="38"/>
      <c r="K22" s="38"/>
      <c r="L22" s="38"/>
      <c r="M22" s="38"/>
      <c r="N22"/>
      <c r="O22" s="20"/>
    </row>
    <row r="23" spans="2:15" ht="20.25" customHeight="1">
      <c r="B23" s="44"/>
      <c r="C23" s="45"/>
      <c r="D23" s="46"/>
      <c r="E23" s="46"/>
      <c r="F23" s="47"/>
      <c r="I23" s="40"/>
      <c r="L23" s="20"/>
      <c r="M23"/>
      <c r="N23"/>
      <c r="O23" s="20"/>
    </row>
    <row r="24" spans="2:14" ht="20.25" customHeight="1">
      <c r="B24" s="62" t="s">
        <v>33</v>
      </c>
      <c r="C24" s="62"/>
      <c r="D24" s="62"/>
      <c r="E24" s="62"/>
      <c r="F24" s="62"/>
      <c r="H24" s="221" t="s">
        <v>142</v>
      </c>
      <c r="I24" s="221"/>
      <c r="J24" s="221"/>
      <c r="K24" s="221"/>
      <c r="L24" s="221"/>
      <c r="M24" s="221"/>
      <c r="N24" s="38"/>
    </row>
    <row r="25" spans="3:15" ht="20.25" customHeight="1">
      <c r="C25" s="48"/>
      <c r="D25" s="49"/>
      <c r="E25" s="40"/>
      <c r="F25" s="40"/>
      <c r="G25" s="50"/>
      <c r="H25" s="43"/>
      <c r="I25" s="40"/>
      <c r="L25" s="20"/>
      <c r="M25"/>
      <c r="N25"/>
      <c r="O25" s="20"/>
    </row>
    <row r="26" spans="3:15" ht="20.25" customHeight="1">
      <c r="C26" s="43"/>
      <c r="D26" s="40"/>
      <c r="E26" s="52"/>
      <c r="F26" s="52"/>
      <c r="G26" s="49"/>
      <c r="H26" s="73" t="s">
        <v>42</v>
      </c>
      <c r="I26" s="73"/>
      <c r="J26" s="73"/>
      <c r="K26" s="73"/>
      <c r="L26" s="73"/>
      <c r="M26" s="73"/>
      <c r="N26" s="73"/>
      <c r="O26" s="20"/>
    </row>
    <row r="27" spans="11:13" ht="15" customHeight="1">
      <c r="K27" s="103"/>
      <c r="L27" s="103"/>
      <c r="M27" s="103"/>
    </row>
    <row r="28" spans="11:13" ht="15" customHeight="1">
      <c r="K28" s="103"/>
      <c r="L28" s="103"/>
      <c r="M28" s="103"/>
    </row>
    <row r="29" spans="11:13" ht="15" customHeight="1">
      <c r="K29" s="103"/>
      <c r="L29" s="103"/>
      <c r="M29" s="103"/>
    </row>
    <row r="30" spans="11:13" ht="15" customHeight="1">
      <c r="K30" s="103"/>
      <c r="L30" s="103"/>
      <c r="M30" s="103"/>
    </row>
    <row r="31" spans="11:13" ht="15" customHeight="1">
      <c r="K31" s="103"/>
      <c r="L31" s="103"/>
      <c r="M31" s="103"/>
    </row>
    <row r="32" spans="11:13" ht="15" customHeight="1">
      <c r="K32" s="103"/>
      <c r="L32" s="103"/>
      <c r="M32" s="103"/>
    </row>
    <row r="33" spans="11:13" ht="15" customHeight="1">
      <c r="K33" s="103"/>
      <c r="L33" s="103"/>
      <c r="M33" s="103"/>
    </row>
    <row r="34" spans="11:13" ht="15" customHeight="1">
      <c r="K34" s="103"/>
      <c r="L34" s="103"/>
      <c r="M34" s="103"/>
    </row>
    <row r="35" spans="11:13" ht="15" customHeight="1">
      <c r="K35" s="103"/>
      <c r="L35" s="103"/>
      <c r="M35" s="103"/>
    </row>
    <row r="36" spans="11:13" ht="15" customHeight="1">
      <c r="K36" s="103"/>
      <c r="L36" s="103"/>
      <c r="M36" s="103"/>
    </row>
    <row r="37" spans="11:13" ht="15" customHeight="1">
      <c r="K37" s="103"/>
      <c r="L37" s="103"/>
      <c r="M37" s="103"/>
    </row>
    <row r="38" spans="11:13" ht="15" customHeight="1">
      <c r="K38" s="103"/>
      <c r="L38" s="103"/>
      <c r="M38" s="103"/>
    </row>
    <row r="39" spans="11:13" ht="15" customHeight="1">
      <c r="K39" s="103"/>
      <c r="L39" s="103"/>
      <c r="M39" s="103"/>
    </row>
    <row r="40" spans="2:22" s="20" customFormat="1" ht="15" customHeight="1">
      <c r="B40"/>
      <c r="C40" s="53"/>
      <c r="D40"/>
      <c r="E40"/>
      <c r="F40"/>
      <c r="G40"/>
      <c r="H40"/>
      <c r="I40"/>
      <c r="J40"/>
      <c r="K40" s="103"/>
      <c r="L40" s="103"/>
      <c r="M40" s="103"/>
      <c r="O40"/>
      <c r="P40"/>
      <c r="Q40"/>
      <c r="R40"/>
      <c r="S40"/>
      <c r="T40"/>
      <c r="U40"/>
      <c r="V40"/>
    </row>
    <row r="41" spans="2:22" s="20" customFormat="1" ht="15" customHeight="1">
      <c r="B41"/>
      <c r="C41" s="53"/>
      <c r="D41"/>
      <c r="E41"/>
      <c r="F41"/>
      <c r="G41"/>
      <c r="H41"/>
      <c r="I41"/>
      <c r="J41"/>
      <c r="K41" s="103"/>
      <c r="L41" s="103"/>
      <c r="M41" s="103"/>
      <c r="O41"/>
      <c r="P41"/>
      <c r="Q41"/>
      <c r="R41"/>
      <c r="S41"/>
      <c r="T41"/>
      <c r="U41"/>
      <c r="V41"/>
    </row>
    <row r="42" spans="2:22" s="20" customFormat="1" ht="15" customHeight="1">
      <c r="B42"/>
      <c r="C42" s="53"/>
      <c r="D42"/>
      <c r="E42"/>
      <c r="F42"/>
      <c r="G42"/>
      <c r="H42"/>
      <c r="I42"/>
      <c r="J42"/>
      <c r="K42" s="103"/>
      <c r="L42" s="103"/>
      <c r="M42" s="103"/>
      <c r="O42"/>
      <c r="P42"/>
      <c r="Q42"/>
      <c r="R42"/>
      <c r="S42"/>
      <c r="T42"/>
      <c r="U42"/>
      <c r="V42"/>
    </row>
    <row r="43" spans="2:22" s="20" customFormat="1" ht="15" customHeight="1">
      <c r="B43"/>
      <c r="C43" s="53"/>
      <c r="D43"/>
      <c r="E43"/>
      <c r="F43"/>
      <c r="G43"/>
      <c r="H43"/>
      <c r="I43"/>
      <c r="J43"/>
      <c r="K43" s="103"/>
      <c r="L43" s="103"/>
      <c r="M43" s="103"/>
      <c r="O43"/>
      <c r="P43"/>
      <c r="Q43"/>
      <c r="R43"/>
      <c r="S43"/>
      <c r="T43"/>
      <c r="U43"/>
      <c r="V43"/>
    </row>
    <row r="44" spans="2:22" s="20" customFormat="1" ht="15" customHeight="1">
      <c r="B44"/>
      <c r="C44" s="53"/>
      <c r="D44"/>
      <c r="E44"/>
      <c r="F44"/>
      <c r="G44"/>
      <c r="H44"/>
      <c r="I44"/>
      <c r="J44"/>
      <c r="K44" s="103"/>
      <c r="L44" s="103"/>
      <c r="M44" s="103"/>
      <c r="O44"/>
      <c r="P44"/>
      <c r="Q44"/>
      <c r="R44"/>
      <c r="S44"/>
      <c r="T44"/>
      <c r="U44"/>
      <c r="V44"/>
    </row>
    <row r="45" spans="2:22" s="20" customFormat="1" ht="15" customHeight="1">
      <c r="B45"/>
      <c r="C45" s="53"/>
      <c r="D45"/>
      <c r="E45"/>
      <c r="F45"/>
      <c r="G45"/>
      <c r="H45"/>
      <c r="I45"/>
      <c r="J45"/>
      <c r="K45" s="103"/>
      <c r="L45" s="103"/>
      <c r="M45" s="103"/>
      <c r="O45"/>
      <c r="P45"/>
      <c r="Q45"/>
      <c r="R45"/>
      <c r="S45"/>
      <c r="T45"/>
      <c r="U45"/>
      <c r="V45"/>
    </row>
    <row r="46" spans="2:22" s="20" customFormat="1" ht="15" customHeight="1">
      <c r="B46"/>
      <c r="C46" s="53"/>
      <c r="D46"/>
      <c r="E46"/>
      <c r="F46"/>
      <c r="G46"/>
      <c r="H46"/>
      <c r="I46"/>
      <c r="J46"/>
      <c r="K46" s="103"/>
      <c r="L46" s="103"/>
      <c r="M46" s="103"/>
      <c r="O46"/>
      <c r="P46"/>
      <c r="Q46"/>
      <c r="R46"/>
      <c r="S46"/>
      <c r="T46"/>
      <c r="U46"/>
      <c r="V46"/>
    </row>
    <row r="48" spans="2:22" s="20" customFormat="1" ht="12.75">
      <c r="B48"/>
      <c r="C48" s="53"/>
      <c r="D48"/>
      <c r="E48"/>
      <c r="F48"/>
      <c r="G48"/>
      <c r="H48"/>
      <c r="I48"/>
      <c r="J48"/>
      <c r="K48"/>
      <c r="O48"/>
      <c r="P48"/>
      <c r="Q48"/>
      <c r="R48"/>
      <c r="S48"/>
      <c r="T48"/>
      <c r="U48"/>
      <c r="V48"/>
    </row>
    <row r="49" spans="2:22" s="20" customFormat="1" ht="12.75">
      <c r="B49"/>
      <c r="C49" s="53"/>
      <c r="D49"/>
      <c r="E49"/>
      <c r="F49"/>
      <c r="G49"/>
      <c r="H49"/>
      <c r="I49"/>
      <c r="J49"/>
      <c r="K49"/>
      <c r="O49"/>
      <c r="P49"/>
      <c r="Q49"/>
      <c r="R49"/>
      <c r="S49"/>
      <c r="T49"/>
      <c r="U49"/>
      <c r="V49"/>
    </row>
    <row r="50" spans="2:22" s="20" customFormat="1" ht="12.75">
      <c r="B50"/>
      <c r="C50" s="53"/>
      <c r="D50"/>
      <c r="E50"/>
      <c r="F50"/>
      <c r="G50"/>
      <c r="H50"/>
      <c r="I50"/>
      <c r="J50"/>
      <c r="K50"/>
      <c r="O50"/>
      <c r="P50"/>
      <c r="Q50"/>
      <c r="R50"/>
      <c r="S50"/>
      <c r="T50"/>
      <c r="U50"/>
      <c r="V50"/>
    </row>
    <row r="51" spans="2:22" s="20" customFormat="1" ht="12.75">
      <c r="B51"/>
      <c r="C51" s="53"/>
      <c r="D51"/>
      <c r="E51"/>
      <c r="F51"/>
      <c r="G51"/>
      <c r="H51"/>
      <c r="I51"/>
      <c r="J51"/>
      <c r="K51"/>
      <c r="O51"/>
      <c r="P51"/>
      <c r="Q51"/>
      <c r="R51"/>
      <c r="S51"/>
      <c r="T51"/>
      <c r="U51"/>
      <c r="V51"/>
    </row>
    <row r="52" spans="2:22" s="20" customFormat="1" ht="15.75">
      <c r="B52"/>
      <c r="C52" s="53"/>
      <c r="D52"/>
      <c r="E52"/>
      <c r="F52"/>
      <c r="G52"/>
      <c r="H52"/>
      <c r="I52"/>
      <c r="J52"/>
      <c r="K52"/>
      <c r="L52" s="38"/>
      <c r="O52"/>
      <c r="P52"/>
      <c r="Q52"/>
      <c r="R52"/>
      <c r="S52"/>
      <c r="T52"/>
      <c r="U52"/>
      <c r="V52"/>
    </row>
    <row r="53" spans="2:22" s="20" customFormat="1" ht="12.75">
      <c r="B53"/>
      <c r="C53" s="53"/>
      <c r="D53"/>
      <c r="E53"/>
      <c r="F53"/>
      <c r="G53"/>
      <c r="H53"/>
      <c r="I53"/>
      <c r="J53"/>
      <c r="K53"/>
      <c r="O53"/>
      <c r="P53"/>
      <c r="Q53"/>
      <c r="R53"/>
      <c r="S53"/>
      <c r="T53"/>
      <c r="U53"/>
      <c r="V53"/>
    </row>
    <row r="54" spans="2:22" s="20" customFormat="1" ht="12.75">
      <c r="B54"/>
      <c r="C54" s="53"/>
      <c r="D54"/>
      <c r="E54"/>
      <c r="F54"/>
      <c r="G54"/>
      <c r="H54"/>
      <c r="I54"/>
      <c r="J54"/>
      <c r="K54"/>
      <c r="O54"/>
      <c r="P54"/>
      <c r="Q54"/>
      <c r="R54"/>
      <c r="S54"/>
      <c r="T54"/>
      <c r="U54"/>
      <c r="V54"/>
    </row>
  </sheetData>
  <sheetProtection/>
  <mergeCells count="26">
    <mergeCell ref="H24:M24"/>
    <mergeCell ref="D7:J7"/>
    <mergeCell ref="B9:M9"/>
    <mergeCell ref="B11:B12"/>
    <mergeCell ref="C11:C12"/>
    <mergeCell ref="B20:G20"/>
    <mergeCell ref="E11:E12"/>
    <mergeCell ref="L11:L12"/>
    <mergeCell ref="M11:M12"/>
    <mergeCell ref="B22:F22"/>
    <mergeCell ref="N11:N12"/>
    <mergeCell ref="K4:L4"/>
    <mergeCell ref="K1:L1"/>
    <mergeCell ref="K2:L2"/>
    <mergeCell ref="K11:K12"/>
    <mergeCell ref="K5:M5"/>
    <mergeCell ref="K6:M6"/>
    <mergeCell ref="D1:J1"/>
    <mergeCell ref="D2:J2"/>
    <mergeCell ref="D3:J3"/>
    <mergeCell ref="D4:J4"/>
    <mergeCell ref="D6:J6"/>
    <mergeCell ref="G11:I11"/>
    <mergeCell ref="J11:J12"/>
    <mergeCell ref="F11:F12"/>
    <mergeCell ref="D11:D12"/>
  </mergeCells>
  <printOptions horizontalCentered="1"/>
  <pageMargins left="0.3937007874015748" right="0.3937007874015748" top="0.1968503937007874" bottom="0.1968503937007874" header="0" footer="0"/>
  <pageSetup fitToHeight="1" fitToWidth="1" horizontalDpi="240" verticalDpi="24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SheetLayoutView="100" workbookViewId="0" topLeftCell="A1">
      <selection activeCell="B8" sqref="B8:K8"/>
    </sheetView>
  </sheetViews>
  <sheetFormatPr defaultColWidth="9.140625" defaultRowHeight="12.75"/>
  <cols>
    <col min="1" max="1" width="4.8515625" style="53" customWidth="1"/>
    <col min="2" max="2" width="4.140625" style="0" customWidth="1"/>
    <col min="3" max="3" width="4.8515625" style="0" customWidth="1"/>
    <col min="4" max="4" width="28.57421875" style="0" customWidth="1"/>
    <col min="5" max="5" width="9.28125" style="0" customWidth="1"/>
    <col min="6" max="6" width="10.140625" style="0" customWidth="1"/>
    <col min="7" max="7" width="12.421875" style="0" customWidth="1"/>
    <col min="8" max="8" width="8.7109375" style="0" customWidth="1"/>
    <col min="9" max="9" width="9.7109375" style="0" customWidth="1"/>
    <col min="10" max="10" width="7.8515625" style="0" customWidth="1"/>
    <col min="11" max="11" width="8.7109375" style="0" customWidth="1"/>
    <col min="12" max="12" width="7.8515625" style="20" customWidth="1"/>
    <col min="13" max="13" width="6.8515625" style="20" customWidth="1"/>
    <col min="14" max="14" width="7.140625" style="0" customWidth="1"/>
  </cols>
  <sheetData>
    <row r="1" spans="1:16" s="1" customFormat="1" ht="12.75" customHeight="1">
      <c r="A1" s="95"/>
      <c r="B1" s="95"/>
      <c r="C1" s="95"/>
      <c r="D1" s="242" t="s">
        <v>0</v>
      </c>
      <c r="E1" s="242"/>
      <c r="F1" s="242"/>
      <c r="G1" s="242"/>
      <c r="H1" s="242"/>
      <c r="I1" s="221" t="s">
        <v>146</v>
      </c>
      <c r="J1" s="221"/>
      <c r="K1" s="62"/>
      <c r="L1" s="62"/>
      <c r="N1" s="3"/>
      <c r="O1" s="4"/>
      <c r="P1"/>
    </row>
    <row r="2" spans="1:15" s="1" customFormat="1" ht="12.75" customHeight="1">
      <c r="A2" s="75"/>
      <c r="B2" s="75"/>
      <c r="C2" s="75"/>
      <c r="D2" s="243" t="s">
        <v>1</v>
      </c>
      <c r="E2" s="243"/>
      <c r="F2" s="243"/>
      <c r="G2" s="243"/>
      <c r="H2" s="243"/>
      <c r="I2" s="241" t="s">
        <v>188</v>
      </c>
      <c r="J2" s="241"/>
      <c r="K2" s="75"/>
      <c r="N2" s="6"/>
      <c r="O2" s="7"/>
    </row>
    <row r="3" spans="2:15" s="1" customFormat="1" ht="20.25" customHeight="1">
      <c r="B3" s="76"/>
      <c r="C3" s="76"/>
      <c r="D3" s="257" t="s">
        <v>100</v>
      </c>
      <c r="E3" s="257"/>
      <c r="F3" s="257"/>
      <c r="G3" s="257"/>
      <c r="H3" s="257"/>
      <c r="I3" s="76"/>
      <c r="J3" s="76"/>
      <c r="K3" s="76"/>
      <c r="N3" s="8"/>
      <c r="O3" s="4"/>
    </row>
    <row r="4" spans="2:15" s="1" customFormat="1" ht="12.75" customHeight="1">
      <c r="B4" s="62"/>
      <c r="C4" s="62"/>
      <c r="D4" s="258" t="s">
        <v>101</v>
      </c>
      <c r="E4" s="258"/>
      <c r="F4" s="258"/>
      <c r="G4" s="258"/>
      <c r="H4" s="258"/>
      <c r="I4" s="241" t="s">
        <v>32</v>
      </c>
      <c r="J4" s="241"/>
      <c r="N4" s="9"/>
      <c r="O4" s="4"/>
    </row>
    <row r="5" spans="1:15" s="1" customFormat="1" ht="12.75" customHeight="1">
      <c r="A5" s="61"/>
      <c r="B5" s="61"/>
      <c r="C5" s="61"/>
      <c r="D5" s="61"/>
      <c r="E5" s="61"/>
      <c r="F5" s="61"/>
      <c r="H5" s="61"/>
      <c r="I5" s="241" t="s">
        <v>157</v>
      </c>
      <c r="J5" s="241"/>
      <c r="K5" s="283"/>
      <c r="N5" s="9"/>
      <c r="O5" s="4"/>
    </row>
    <row r="6" spans="2:15" s="1" customFormat="1" ht="12.75" customHeight="1">
      <c r="B6" s="106"/>
      <c r="C6" s="106"/>
      <c r="D6" s="262" t="s">
        <v>30</v>
      </c>
      <c r="E6" s="262"/>
      <c r="F6" s="262"/>
      <c r="G6" s="262"/>
      <c r="H6" s="262"/>
      <c r="I6" s="241" t="s">
        <v>190</v>
      </c>
      <c r="J6" s="241"/>
      <c r="K6" s="283"/>
      <c r="N6" s="9"/>
      <c r="O6" s="4"/>
    </row>
    <row r="7" spans="14:21" s="1" customFormat="1" ht="12.75" customHeight="1">
      <c r="N7" s="8"/>
      <c r="O7" s="4"/>
      <c r="T7" s="76"/>
      <c r="U7" s="76"/>
    </row>
    <row r="8" spans="1:20" s="1" customFormat="1" ht="20.25" customHeight="1">
      <c r="A8" s="94"/>
      <c r="B8" s="292" t="s">
        <v>51</v>
      </c>
      <c r="C8" s="292"/>
      <c r="D8" s="292"/>
      <c r="E8" s="292"/>
      <c r="F8" s="292"/>
      <c r="G8" s="292"/>
      <c r="H8" s="292"/>
      <c r="I8" s="292"/>
      <c r="J8" s="292"/>
      <c r="K8" s="292"/>
      <c r="L8" s="94"/>
      <c r="M8" s="94"/>
      <c r="N8" s="8"/>
      <c r="O8" s="4"/>
      <c r="T8" s="77"/>
    </row>
    <row r="9" spans="1:20" s="1" customFormat="1" ht="18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"/>
      <c r="O9" s="4"/>
      <c r="T9" s="77"/>
    </row>
    <row r="10" spans="1:20" s="1" customFormat="1" ht="18.75" customHeight="1">
      <c r="A10" s="82"/>
      <c r="B10" s="82"/>
      <c r="D10" s="92"/>
      <c r="E10" s="287" t="s">
        <v>52</v>
      </c>
      <c r="F10" s="287"/>
      <c r="G10" s="82"/>
      <c r="H10" s="82"/>
      <c r="I10" s="82"/>
      <c r="J10" s="82"/>
      <c r="K10" s="82"/>
      <c r="L10" s="82"/>
      <c r="M10" s="82"/>
      <c r="N10" s="8"/>
      <c r="O10" s="4"/>
      <c r="T10" s="77"/>
    </row>
    <row r="11" spans="2:15" s="1" customFormat="1" ht="19.5" thickBot="1">
      <c r="B11" s="91"/>
      <c r="C11" s="11"/>
      <c r="D11" s="11"/>
      <c r="E11" s="11"/>
      <c r="F11" s="12"/>
      <c r="G11" s="5"/>
      <c r="H11" s="5"/>
      <c r="I11" s="5"/>
      <c r="J11" s="5"/>
      <c r="K11" s="5"/>
      <c r="L11" s="13"/>
      <c r="M11" s="14"/>
      <c r="O11" s="4"/>
    </row>
    <row r="12" spans="2:13" ht="15.75" customHeight="1">
      <c r="B12" s="244" t="s">
        <v>11</v>
      </c>
      <c r="C12" s="246" t="s">
        <v>12</v>
      </c>
      <c r="D12" s="290" t="s">
        <v>5</v>
      </c>
      <c r="E12" s="250" t="s">
        <v>75</v>
      </c>
      <c r="F12" s="233" t="s">
        <v>29</v>
      </c>
      <c r="G12" s="233" t="s">
        <v>76</v>
      </c>
      <c r="H12" s="233" t="s">
        <v>53</v>
      </c>
      <c r="I12" s="233" t="s">
        <v>54</v>
      </c>
      <c r="J12" s="288" t="s">
        <v>8</v>
      </c>
      <c r="K12" s="255" t="s">
        <v>55</v>
      </c>
      <c r="L12"/>
      <c r="M12"/>
    </row>
    <row r="13" spans="2:13" ht="18" customHeight="1" thickBot="1">
      <c r="B13" s="245"/>
      <c r="C13" s="247"/>
      <c r="D13" s="291"/>
      <c r="E13" s="251"/>
      <c r="F13" s="234"/>
      <c r="G13" s="234"/>
      <c r="H13" s="234"/>
      <c r="I13" s="234"/>
      <c r="J13" s="289"/>
      <c r="K13" s="256"/>
      <c r="L13"/>
      <c r="M13"/>
    </row>
    <row r="14" spans="2:13" ht="15.75">
      <c r="B14" s="55">
        <f>B13+1</f>
        <v>1</v>
      </c>
      <c r="C14" s="210">
        <v>28</v>
      </c>
      <c r="D14" s="211" t="s">
        <v>123</v>
      </c>
      <c r="E14" s="135" t="s">
        <v>69</v>
      </c>
      <c r="F14" s="212" t="s">
        <v>66</v>
      </c>
      <c r="G14" s="213" t="s">
        <v>163</v>
      </c>
      <c r="H14" s="214">
        <v>355</v>
      </c>
      <c r="I14" s="158">
        <v>0</v>
      </c>
      <c r="J14" s="85">
        <f>SUM(H14:I14)</f>
        <v>355</v>
      </c>
      <c r="K14" s="166">
        <f>INT(1000*(J14/MAX(J14:J18)))</f>
        <v>1000</v>
      </c>
      <c r="L14"/>
      <c r="M14"/>
    </row>
    <row r="15" spans="2:13" ht="15.75">
      <c r="B15" s="21">
        <f>B14+1</f>
        <v>2</v>
      </c>
      <c r="C15" s="22">
        <v>3</v>
      </c>
      <c r="D15" s="23" t="s">
        <v>95</v>
      </c>
      <c r="E15" s="24" t="s">
        <v>96</v>
      </c>
      <c r="F15" s="25" t="s">
        <v>73</v>
      </c>
      <c r="G15" s="33" t="s">
        <v>163</v>
      </c>
      <c r="H15" s="90">
        <v>209</v>
      </c>
      <c r="I15" s="79">
        <v>40</v>
      </c>
      <c r="J15" s="85">
        <f>SUM(H15:I15)</f>
        <v>249</v>
      </c>
      <c r="K15" s="166">
        <f>INT(1000*(J15/MAX(J14:J18)))</f>
        <v>701</v>
      </c>
      <c r="L15"/>
      <c r="M15"/>
    </row>
    <row r="16" spans="2:13" ht="15.75">
      <c r="B16" s="21">
        <f>B15+1</f>
        <v>3</v>
      </c>
      <c r="C16" s="22">
        <v>10</v>
      </c>
      <c r="D16" s="23" t="s">
        <v>107</v>
      </c>
      <c r="E16" s="24" t="s">
        <v>117</v>
      </c>
      <c r="F16" s="25" t="s">
        <v>81</v>
      </c>
      <c r="G16" s="159" t="s">
        <v>163</v>
      </c>
      <c r="H16" s="90">
        <v>226</v>
      </c>
      <c r="I16" s="79">
        <v>0</v>
      </c>
      <c r="J16" s="85">
        <f>SUM(H16:I16)</f>
        <v>226</v>
      </c>
      <c r="K16" s="166">
        <f>INT(1000*(J16/MAX(J14:J18)))</f>
        <v>636</v>
      </c>
      <c r="L16"/>
      <c r="M16"/>
    </row>
    <row r="17" spans="2:13" ht="15.75">
      <c r="B17" s="21">
        <f>B16+1</f>
        <v>4</v>
      </c>
      <c r="C17" s="22">
        <v>33</v>
      </c>
      <c r="D17" s="131" t="s">
        <v>174</v>
      </c>
      <c r="E17" s="28" t="s">
        <v>130</v>
      </c>
      <c r="F17" s="25" t="s">
        <v>71</v>
      </c>
      <c r="G17" s="158" t="s">
        <v>164</v>
      </c>
      <c r="H17" s="90">
        <v>165</v>
      </c>
      <c r="I17" s="79">
        <v>0</v>
      </c>
      <c r="J17" s="85">
        <f>SUM(H17:I17)</f>
        <v>165</v>
      </c>
      <c r="K17" s="166">
        <f>INT(1000*(J17/MAX(J14:J18)))</f>
        <v>464</v>
      </c>
      <c r="L17"/>
      <c r="M17"/>
    </row>
    <row r="18" spans="2:18" s="20" customFormat="1" ht="16.5" thickBot="1">
      <c r="B18" s="34">
        <f>B17+1</f>
        <v>5</v>
      </c>
      <c r="C18" s="35">
        <v>11</v>
      </c>
      <c r="D18" s="36" t="s">
        <v>108</v>
      </c>
      <c r="E18" s="74" t="s">
        <v>118</v>
      </c>
      <c r="F18" s="37" t="s">
        <v>81</v>
      </c>
      <c r="G18" s="80" t="s">
        <v>163</v>
      </c>
      <c r="H18" s="93" t="s">
        <v>191</v>
      </c>
      <c r="I18" s="80" t="s">
        <v>145</v>
      </c>
      <c r="J18" s="86">
        <f>SUM(H18:I18)</f>
        <v>0</v>
      </c>
      <c r="K18" s="167">
        <f>INT(1000*(J18/MAX(J14:J18)))</f>
        <v>0</v>
      </c>
      <c r="L18"/>
      <c r="M18"/>
      <c r="N18"/>
      <c r="O18"/>
      <c r="P18"/>
      <c r="Q18"/>
      <c r="R18"/>
    </row>
    <row r="19" spans="10:11" ht="15" customHeight="1">
      <c r="J19" s="105"/>
      <c r="K19" s="105"/>
    </row>
    <row r="20" spans="1:20" s="1" customFormat="1" ht="18.75" customHeight="1">
      <c r="A20" s="82"/>
      <c r="B20" s="82"/>
      <c r="D20" s="92"/>
      <c r="E20" s="287" t="s">
        <v>56</v>
      </c>
      <c r="F20" s="287"/>
      <c r="G20" s="82"/>
      <c r="H20" s="82"/>
      <c r="I20" s="82"/>
      <c r="J20" s="103"/>
      <c r="K20" s="103"/>
      <c r="L20" s="82"/>
      <c r="M20" s="82"/>
      <c r="N20" s="8"/>
      <c r="O20" s="4"/>
      <c r="T20" s="77"/>
    </row>
    <row r="21" spans="2:15" s="1" customFormat="1" ht="19.5" thickBot="1">
      <c r="B21" s="91"/>
      <c r="C21" s="11"/>
      <c r="D21" s="11"/>
      <c r="E21" s="11"/>
      <c r="F21" s="12"/>
      <c r="G21" s="5"/>
      <c r="H21" s="5"/>
      <c r="I21" s="5"/>
      <c r="J21" s="5"/>
      <c r="K21" s="5"/>
      <c r="L21" s="13"/>
      <c r="M21" s="14"/>
      <c r="O21" s="4"/>
    </row>
    <row r="22" spans="2:13" ht="15.75" customHeight="1">
      <c r="B22" s="285" t="s">
        <v>11</v>
      </c>
      <c r="C22" s="233" t="s">
        <v>12</v>
      </c>
      <c r="D22" s="290" t="s">
        <v>5</v>
      </c>
      <c r="E22" s="250" t="s">
        <v>75</v>
      </c>
      <c r="F22" s="233" t="s">
        <v>29</v>
      </c>
      <c r="G22" s="233" t="s">
        <v>76</v>
      </c>
      <c r="H22" s="233" t="s">
        <v>53</v>
      </c>
      <c r="I22" s="233" t="s">
        <v>54</v>
      </c>
      <c r="J22" s="288" t="s">
        <v>8</v>
      </c>
      <c r="K22" s="255" t="s">
        <v>55</v>
      </c>
      <c r="L22"/>
      <c r="M22"/>
    </row>
    <row r="23" spans="2:13" ht="18" customHeight="1" thickBot="1">
      <c r="B23" s="286"/>
      <c r="C23" s="234"/>
      <c r="D23" s="291"/>
      <c r="E23" s="251"/>
      <c r="F23" s="234"/>
      <c r="G23" s="234"/>
      <c r="H23" s="234"/>
      <c r="I23" s="234"/>
      <c r="J23" s="289"/>
      <c r="K23" s="256"/>
      <c r="L23"/>
      <c r="M23"/>
    </row>
    <row r="24" spans="2:13" ht="15.75">
      <c r="B24" s="16">
        <f>B23+1</f>
        <v>1</v>
      </c>
      <c r="C24" s="22">
        <v>3</v>
      </c>
      <c r="D24" s="23" t="s">
        <v>95</v>
      </c>
      <c r="E24" s="24" t="s">
        <v>96</v>
      </c>
      <c r="F24" s="25" t="s">
        <v>73</v>
      </c>
      <c r="G24" s="160" t="s">
        <v>163</v>
      </c>
      <c r="H24" s="89">
        <v>344</v>
      </c>
      <c r="I24" s="78">
        <v>80</v>
      </c>
      <c r="J24" s="85">
        <f>SUM(H24:I24)</f>
        <v>424</v>
      </c>
      <c r="K24" s="165">
        <f>INT(1000*(J24/MAX(J24:J28)))</f>
        <v>1000</v>
      </c>
      <c r="L24"/>
      <c r="M24"/>
    </row>
    <row r="25" spans="2:13" ht="15.75">
      <c r="B25" s="21">
        <f>B24+1</f>
        <v>2</v>
      </c>
      <c r="C25" s="30">
        <v>28</v>
      </c>
      <c r="D25" s="27" t="s">
        <v>123</v>
      </c>
      <c r="E25" s="28" t="s">
        <v>69</v>
      </c>
      <c r="F25" s="29" t="s">
        <v>66</v>
      </c>
      <c r="G25" s="33" t="s">
        <v>163</v>
      </c>
      <c r="H25" s="90">
        <v>347</v>
      </c>
      <c r="I25" s="79">
        <v>70</v>
      </c>
      <c r="J25" s="85">
        <f>SUM(H25:I25)</f>
        <v>417</v>
      </c>
      <c r="K25" s="166">
        <f>INT(1000*(J25/MAX(J24:J29)))</f>
        <v>983</v>
      </c>
      <c r="L25"/>
      <c r="M25"/>
    </row>
    <row r="26" spans="2:13" ht="15.75">
      <c r="B26" s="21">
        <f>B25+1</f>
        <v>3</v>
      </c>
      <c r="C26" s="22">
        <v>33</v>
      </c>
      <c r="D26" s="131" t="s">
        <v>174</v>
      </c>
      <c r="E26" s="28" t="s">
        <v>130</v>
      </c>
      <c r="F26" s="25" t="s">
        <v>71</v>
      </c>
      <c r="G26" s="33" t="s">
        <v>164</v>
      </c>
      <c r="H26" s="90">
        <v>350</v>
      </c>
      <c r="I26" s="79">
        <v>0</v>
      </c>
      <c r="J26" s="85">
        <f>SUM(H26:I26)</f>
        <v>350</v>
      </c>
      <c r="K26" s="166">
        <f>INT(1000*(J26/MAX(J24:J29)))</f>
        <v>825</v>
      </c>
      <c r="L26"/>
      <c r="M26"/>
    </row>
    <row r="27" spans="2:13" ht="15.75">
      <c r="B27" s="21">
        <f>B26+1</f>
        <v>4</v>
      </c>
      <c r="C27" s="22">
        <v>11</v>
      </c>
      <c r="D27" s="23" t="s">
        <v>108</v>
      </c>
      <c r="E27" s="28" t="s">
        <v>118</v>
      </c>
      <c r="F27" s="25" t="s">
        <v>81</v>
      </c>
      <c r="G27" s="158" t="s">
        <v>163</v>
      </c>
      <c r="H27" s="90">
        <v>315</v>
      </c>
      <c r="I27" s="79">
        <v>10</v>
      </c>
      <c r="J27" s="85">
        <f>SUM(H27:I27)</f>
        <v>325</v>
      </c>
      <c r="K27" s="166">
        <f>INT(1000*(J27/MAX(J24:J42)))</f>
        <v>766</v>
      </c>
      <c r="L27"/>
      <c r="M27"/>
    </row>
    <row r="28" spans="2:18" s="20" customFormat="1" ht="16.5" thickBot="1">
      <c r="B28" s="34">
        <f>B27+1</f>
        <v>5</v>
      </c>
      <c r="C28" s="35">
        <v>10</v>
      </c>
      <c r="D28" s="36" t="s">
        <v>107</v>
      </c>
      <c r="E28" s="54" t="s">
        <v>117</v>
      </c>
      <c r="F28" s="37" t="s">
        <v>81</v>
      </c>
      <c r="G28" s="80" t="s">
        <v>163</v>
      </c>
      <c r="H28" s="93" t="s">
        <v>191</v>
      </c>
      <c r="I28" s="80" t="s">
        <v>145</v>
      </c>
      <c r="J28" s="86">
        <f>SUM(H28:I28)</f>
        <v>0</v>
      </c>
      <c r="K28" s="167">
        <f>INT(1000*(J28/MAX(J24:J28)))</f>
        <v>0</v>
      </c>
      <c r="L28"/>
      <c r="M28"/>
      <c r="N28"/>
      <c r="O28"/>
      <c r="P28"/>
      <c r="Q28"/>
      <c r="R28"/>
    </row>
    <row r="29" spans="10:11" ht="15" customHeight="1">
      <c r="J29" s="105"/>
      <c r="K29" s="105"/>
    </row>
    <row r="30" spans="1:20" s="1" customFormat="1" ht="18.75" customHeight="1">
      <c r="A30" s="82"/>
      <c r="B30" s="82"/>
      <c r="D30" s="92"/>
      <c r="E30" s="287" t="s">
        <v>57</v>
      </c>
      <c r="F30" s="287"/>
      <c r="G30" s="82"/>
      <c r="H30" s="82"/>
      <c r="I30" s="82"/>
      <c r="J30" s="103"/>
      <c r="K30" s="103"/>
      <c r="L30" s="82"/>
      <c r="M30" s="82"/>
      <c r="N30" s="8"/>
      <c r="O30" s="4"/>
      <c r="T30" s="77"/>
    </row>
    <row r="31" spans="2:15" s="1" customFormat="1" ht="19.5" thickBot="1">
      <c r="B31" s="91"/>
      <c r="C31" s="11"/>
      <c r="D31" s="11"/>
      <c r="E31" s="11"/>
      <c r="F31" s="12"/>
      <c r="G31" s="5"/>
      <c r="H31" s="5"/>
      <c r="I31" s="5"/>
      <c r="J31" s="5"/>
      <c r="K31" s="5"/>
      <c r="L31" s="13"/>
      <c r="M31" s="14"/>
      <c r="O31" s="4"/>
    </row>
    <row r="32" spans="2:13" ht="15.75" customHeight="1">
      <c r="B32" s="244" t="s">
        <v>11</v>
      </c>
      <c r="C32" s="246" t="s">
        <v>12</v>
      </c>
      <c r="D32" s="290" t="s">
        <v>5</v>
      </c>
      <c r="E32" s="250" t="s">
        <v>75</v>
      </c>
      <c r="F32" s="233" t="s">
        <v>29</v>
      </c>
      <c r="G32" s="233" t="s">
        <v>76</v>
      </c>
      <c r="H32" s="233" t="s">
        <v>53</v>
      </c>
      <c r="I32" s="233" t="s">
        <v>54</v>
      </c>
      <c r="J32" s="288" t="s">
        <v>8</v>
      </c>
      <c r="K32" s="255" t="s">
        <v>55</v>
      </c>
      <c r="L32"/>
      <c r="M32"/>
    </row>
    <row r="33" spans="2:13" ht="18" customHeight="1" thickBot="1">
      <c r="B33" s="245"/>
      <c r="C33" s="247"/>
      <c r="D33" s="291"/>
      <c r="E33" s="251"/>
      <c r="F33" s="234"/>
      <c r="G33" s="234"/>
      <c r="H33" s="234"/>
      <c r="I33" s="234"/>
      <c r="J33" s="289"/>
      <c r="K33" s="256"/>
      <c r="L33"/>
      <c r="M33"/>
    </row>
    <row r="34" spans="2:13" ht="15.75">
      <c r="B34" s="16">
        <f>B33+1</f>
        <v>1</v>
      </c>
      <c r="C34" s="22">
        <v>10</v>
      </c>
      <c r="D34" s="23" t="s">
        <v>107</v>
      </c>
      <c r="E34" s="24" t="s">
        <v>117</v>
      </c>
      <c r="F34" s="25" t="s">
        <v>81</v>
      </c>
      <c r="G34" s="160" t="s">
        <v>163</v>
      </c>
      <c r="H34" s="89">
        <v>282</v>
      </c>
      <c r="I34" s="78">
        <v>80</v>
      </c>
      <c r="J34" s="85">
        <f>SUM(H34:I34)</f>
        <v>362</v>
      </c>
      <c r="K34" s="165">
        <f>INT(1000*(J34/MAX(J34:J38)))</f>
        <v>1000</v>
      </c>
      <c r="L34"/>
      <c r="M34"/>
    </row>
    <row r="35" spans="2:13" ht="15.75">
      <c r="B35" s="21">
        <f>B34+1</f>
        <v>2</v>
      </c>
      <c r="C35" s="22">
        <v>33</v>
      </c>
      <c r="D35" s="131" t="s">
        <v>174</v>
      </c>
      <c r="E35" s="28" t="s">
        <v>130</v>
      </c>
      <c r="F35" s="25" t="s">
        <v>71</v>
      </c>
      <c r="G35" s="33" t="s">
        <v>164</v>
      </c>
      <c r="H35" s="90">
        <v>295</v>
      </c>
      <c r="I35" s="79">
        <v>10</v>
      </c>
      <c r="J35" s="85">
        <f>SUM(H35:I35)</f>
        <v>305</v>
      </c>
      <c r="K35" s="166">
        <f>INT(1000*(J35/MAX(J34:J38)))</f>
        <v>842</v>
      </c>
      <c r="L35"/>
      <c r="M35"/>
    </row>
    <row r="36" spans="2:13" ht="15.75">
      <c r="B36" s="21">
        <f>B35+1</f>
        <v>3</v>
      </c>
      <c r="C36" s="30">
        <v>28</v>
      </c>
      <c r="D36" s="27" t="s">
        <v>123</v>
      </c>
      <c r="E36" s="28" t="s">
        <v>69</v>
      </c>
      <c r="F36" s="29" t="s">
        <v>66</v>
      </c>
      <c r="G36" s="33" t="s">
        <v>163</v>
      </c>
      <c r="H36" s="90">
        <v>289</v>
      </c>
      <c r="I36" s="79">
        <v>0</v>
      </c>
      <c r="J36" s="85">
        <f>SUM(H36:I36)</f>
        <v>289</v>
      </c>
      <c r="K36" s="166">
        <f>INT(1000*(J36/MAX(J34:J38)))</f>
        <v>798</v>
      </c>
      <c r="L36"/>
      <c r="M36"/>
    </row>
    <row r="37" spans="2:13" ht="15.75">
      <c r="B37" s="21">
        <f>B36+1</f>
        <v>4</v>
      </c>
      <c r="C37" s="22">
        <v>11</v>
      </c>
      <c r="D37" s="23" t="s">
        <v>108</v>
      </c>
      <c r="E37" s="28" t="s">
        <v>118</v>
      </c>
      <c r="F37" s="25" t="s">
        <v>81</v>
      </c>
      <c r="G37" s="158" t="s">
        <v>163</v>
      </c>
      <c r="H37" s="90">
        <v>180</v>
      </c>
      <c r="I37" s="79">
        <v>0</v>
      </c>
      <c r="J37" s="85">
        <f>SUM(H37:I37)</f>
        <v>180</v>
      </c>
      <c r="K37" s="166">
        <f>INT(1000*(J37/MAX(J34:J38)))</f>
        <v>497</v>
      </c>
      <c r="L37"/>
      <c r="M37"/>
    </row>
    <row r="38" spans="2:18" s="20" customFormat="1" ht="16.5" thickBot="1">
      <c r="B38" s="34">
        <f>B37+1</f>
        <v>5</v>
      </c>
      <c r="C38" s="35">
        <v>3</v>
      </c>
      <c r="D38" s="36" t="s">
        <v>95</v>
      </c>
      <c r="E38" s="54" t="s">
        <v>96</v>
      </c>
      <c r="F38" s="37" t="s">
        <v>73</v>
      </c>
      <c r="G38" s="80" t="s">
        <v>163</v>
      </c>
      <c r="H38" s="93" t="s">
        <v>191</v>
      </c>
      <c r="I38" s="80" t="s">
        <v>145</v>
      </c>
      <c r="J38" s="86">
        <f>SUM(H38:I38)</f>
        <v>0</v>
      </c>
      <c r="K38" s="167">
        <f>INT(1000*(J38/MAX(J34:J38)))</f>
        <v>0</v>
      </c>
      <c r="L38"/>
      <c r="M38"/>
      <c r="N38"/>
      <c r="O38"/>
      <c r="P38"/>
      <c r="Q38"/>
      <c r="R38"/>
    </row>
    <row r="39" spans="10:11" ht="15" customHeight="1">
      <c r="J39" s="105"/>
      <c r="K39" s="105"/>
    </row>
    <row r="40" spans="1:20" s="1" customFormat="1" ht="18.75" customHeight="1">
      <c r="A40" s="82"/>
      <c r="B40" s="82"/>
      <c r="D40" s="92"/>
      <c r="E40" s="287" t="s">
        <v>49</v>
      </c>
      <c r="F40" s="287"/>
      <c r="G40" s="82"/>
      <c r="H40" s="82"/>
      <c r="I40" s="82"/>
      <c r="J40" s="103"/>
      <c r="K40" s="103"/>
      <c r="L40" s="82"/>
      <c r="M40" s="82"/>
      <c r="N40" s="8"/>
      <c r="O40" s="4"/>
      <c r="T40" s="77"/>
    </row>
    <row r="41" spans="2:15" s="1" customFormat="1" ht="19.5" thickBot="1">
      <c r="B41" s="91"/>
      <c r="C41" s="11"/>
      <c r="D41" s="11"/>
      <c r="E41" s="11"/>
      <c r="F41" s="12"/>
      <c r="G41" s="5"/>
      <c r="H41" s="5"/>
      <c r="I41" s="5"/>
      <c r="J41" s="5"/>
      <c r="K41" s="5"/>
      <c r="L41" s="13"/>
      <c r="M41" s="14"/>
      <c r="O41" s="4"/>
    </row>
    <row r="42" spans="2:13" ht="15.75" customHeight="1">
      <c r="B42" s="285" t="s">
        <v>11</v>
      </c>
      <c r="C42" s="233" t="s">
        <v>12</v>
      </c>
      <c r="D42" s="290" t="s">
        <v>5</v>
      </c>
      <c r="E42" s="250" t="s">
        <v>75</v>
      </c>
      <c r="F42" s="233" t="s">
        <v>29</v>
      </c>
      <c r="G42" s="233" t="s">
        <v>76</v>
      </c>
      <c r="H42" s="233" t="s">
        <v>53</v>
      </c>
      <c r="I42" s="233" t="s">
        <v>54</v>
      </c>
      <c r="J42" s="288" t="s">
        <v>8</v>
      </c>
      <c r="K42" s="255" t="s">
        <v>55</v>
      </c>
      <c r="L42"/>
      <c r="M42"/>
    </row>
    <row r="43" spans="2:13" ht="18" customHeight="1" thickBot="1">
      <c r="B43" s="286"/>
      <c r="C43" s="234"/>
      <c r="D43" s="291"/>
      <c r="E43" s="251"/>
      <c r="F43" s="234"/>
      <c r="G43" s="234"/>
      <c r="H43" s="234"/>
      <c r="I43" s="234"/>
      <c r="J43" s="289"/>
      <c r="K43" s="256"/>
      <c r="L43"/>
      <c r="M43"/>
    </row>
    <row r="44" spans="2:13" ht="15.75">
      <c r="B44" s="16">
        <f>B43+1</f>
        <v>1</v>
      </c>
      <c r="C44" s="30">
        <v>28</v>
      </c>
      <c r="D44" s="27" t="s">
        <v>123</v>
      </c>
      <c r="E44" s="28" t="s">
        <v>69</v>
      </c>
      <c r="F44" s="29" t="s">
        <v>66</v>
      </c>
      <c r="G44" s="160" t="s">
        <v>163</v>
      </c>
      <c r="H44" s="89">
        <v>346</v>
      </c>
      <c r="I44" s="78">
        <v>90</v>
      </c>
      <c r="J44" s="85">
        <f>SUM(H44:I44)</f>
        <v>436</v>
      </c>
      <c r="K44" s="165">
        <f>INT(1000*(J44/MAX(J44:J48)))</f>
        <v>1000</v>
      </c>
      <c r="L44"/>
      <c r="M44"/>
    </row>
    <row r="45" spans="2:13" ht="15.75">
      <c r="B45" s="21">
        <f>B44+1</f>
        <v>2</v>
      </c>
      <c r="C45" s="22">
        <v>11</v>
      </c>
      <c r="D45" s="23" t="s">
        <v>108</v>
      </c>
      <c r="E45" s="28" t="s">
        <v>118</v>
      </c>
      <c r="F45" s="25" t="s">
        <v>81</v>
      </c>
      <c r="G45" s="33" t="s">
        <v>163</v>
      </c>
      <c r="H45" s="90">
        <v>314</v>
      </c>
      <c r="I45" s="79">
        <v>90</v>
      </c>
      <c r="J45" s="85">
        <f>SUM(H45:I45)</f>
        <v>404</v>
      </c>
      <c r="K45" s="166">
        <f>INT(1000*(J45/MAX(J44:J48)))</f>
        <v>926</v>
      </c>
      <c r="L45"/>
      <c r="M45"/>
    </row>
    <row r="46" spans="2:13" ht="15.75">
      <c r="B46" s="21">
        <f>B45+1</f>
        <v>3</v>
      </c>
      <c r="C46" s="22">
        <v>10</v>
      </c>
      <c r="D46" s="23" t="s">
        <v>107</v>
      </c>
      <c r="E46" s="24" t="s">
        <v>117</v>
      </c>
      <c r="F46" s="25" t="s">
        <v>81</v>
      </c>
      <c r="G46" s="33" t="s">
        <v>163</v>
      </c>
      <c r="H46" s="90">
        <v>283</v>
      </c>
      <c r="I46" s="79">
        <v>100</v>
      </c>
      <c r="J46" s="85">
        <f>SUM(H46:I46)</f>
        <v>383</v>
      </c>
      <c r="K46" s="166">
        <f>INT(1000*(J46/MAX(J44:J48)))</f>
        <v>878</v>
      </c>
      <c r="L46"/>
      <c r="M46"/>
    </row>
    <row r="47" spans="2:13" ht="15.75">
      <c r="B47" s="21">
        <f>B46+1</f>
        <v>4</v>
      </c>
      <c r="C47" s="22">
        <v>33</v>
      </c>
      <c r="D47" s="131" t="s">
        <v>174</v>
      </c>
      <c r="E47" s="28" t="s">
        <v>130</v>
      </c>
      <c r="F47" s="25" t="s">
        <v>71</v>
      </c>
      <c r="G47" s="158" t="s">
        <v>164</v>
      </c>
      <c r="H47" s="90">
        <v>280</v>
      </c>
      <c r="I47" s="79">
        <v>90</v>
      </c>
      <c r="J47" s="85">
        <f>SUM(H47:I47)</f>
        <v>370</v>
      </c>
      <c r="K47" s="166">
        <f>INT(1000*(J47/MAX(J44:J48)))</f>
        <v>848</v>
      </c>
      <c r="L47"/>
      <c r="M47"/>
    </row>
    <row r="48" spans="2:18" s="20" customFormat="1" ht="16.5" thickBot="1">
      <c r="B48" s="34">
        <f>B47+1</f>
        <v>5</v>
      </c>
      <c r="C48" s="35">
        <v>3</v>
      </c>
      <c r="D48" s="36" t="s">
        <v>95</v>
      </c>
      <c r="E48" s="54" t="s">
        <v>96</v>
      </c>
      <c r="F48" s="37" t="s">
        <v>73</v>
      </c>
      <c r="G48" s="80" t="s">
        <v>163</v>
      </c>
      <c r="H48" s="93">
        <v>261</v>
      </c>
      <c r="I48" s="80">
        <v>50</v>
      </c>
      <c r="J48" s="86">
        <f>SUM(H48:I48)</f>
        <v>311</v>
      </c>
      <c r="K48" s="167">
        <f>INT(1000*(J48/MAX(J44:J48)))</f>
        <v>713</v>
      </c>
      <c r="L48"/>
      <c r="M48"/>
      <c r="N48"/>
      <c r="O48"/>
      <c r="P48"/>
      <c r="Q48"/>
      <c r="R48"/>
    </row>
    <row r="49" ht="12.75">
      <c r="L49" s="105"/>
    </row>
    <row r="50" spans="2:12" ht="15.75">
      <c r="B50" s="48"/>
      <c r="C50" s="49"/>
      <c r="D50" s="40"/>
      <c r="E50" s="40"/>
      <c r="F50" s="38"/>
      <c r="G50" s="39"/>
      <c r="H50" s="38"/>
      <c r="I50" s="39"/>
      <c r="K50" s="40"/>
      <c r="L50" s="105"/>
    </row>
    <row r="51" spans="1:16" ht="20.25" customHeight="1">
      <c r="A51"/>
      <c r="B51" s="221" t="s">
        <v>136</v>
      </c>
      <c r="C51" s="222"/>
      <c r="D51" s="222"/>
      <c r="E51" s="222"/>
      <c r="F51" s="222"/>
      <c r="G51" s="222"/>
      <c r="H51" s="221" t="s">
        <v>10</v>
      </c>
      <c r="I51" s="222"/>
      <c r="J51" s="222"/>
      <c r="K51" s="222"/>
      <c r="M51"/>
      <c r="P51" s="20"/>
    </row>
    <row r="52" spans="1:16" ht="20.25" customHeight="1">
      <c r="A52"/>
      <c r="B52" s="41"/>
      <c r="C52" s="42"/>
      <c r="D52" s="38"/>
      <c r="E52" s="38"/>
      <c r="F52" s="43"/>
      <c r="I52" s="40"/>
      <c r="M52"/>
      <c r="P52" s="20"/>
    </row>
    <row r="53" spans="1:16" ht="20.25" customHeight="1">
      <c r="A53"/>
      <c r="B53" s="241" t="s">
        <v>135</v>
      </c>
      <c r="C53" s="241"/>
      <c r="D53" s="241"/>
      <c r="E53" s="241"/>
      <c r="F53" s="241"/>
      <c r="H53" s="38" t="s">
        <v>34</v>
      </c>
      <c r="I53" s="38"/>
      <c r="J53" s="38"/>
      <c r="K53" s="38"/>
      <c r="L53" s="38"/>
      <c r="M53" s="38"/>
      <c r="P53" s="20"/>
    </row>
    <row r="54" spans="1:16" ht="20.25" customHeight="1">
      <c r="A54"/>
      <c r="B54" s="44"/>
      <c r="C54" s="45"/>
      <c r="D54" s="46"/>
      <c r="E54" s="46"/>
      <c r="F54" s="47"/>
      <c r="I54" s="40"/>
      <c r="M54"/>
      <c r="P54" s="20"/>
    </row>
    <row r="55" spans="1:15" ht="20.25" customHeight="1">
      <c r="A55"/>
      <c r="B55" s="62" t="s">
        <v>33</v>
      </c>
      <c r="C55" s="62"/>
      <c r="D55" s="62"/>
      <c r="E55" s="62"/>
      <c r="F55" s="62"/>
      <c r="H55" s="73" t="s">
        <v>142</v>
      </c>
      <c r="I55" s="103"/>
      <c r="J55" s="103"/>
      <c r="K55" s="103"/>
      <c r="L55" s="103"/>
      <c r="M55" s="103"/>
      <c r="N55" s="38"/>
      <c r="O55" s="20"/>
    </row>
    <row r="56" spans="1:16" ht="20.25" customHeight="1">
      <c r="A56"/>
      <c r="C56" s="48"/>
      <c r="D56" s="49"/>
      <c r="E56" s="40"/>
      <c r="F56" s="40"/>
      <c r="G56" s="50"/>
      <c r="H56" s="43"/>
      <c r="I56" s="40"/>
      <c r="M56"/>
      <c r="O56" s="51"/>
      <c r="P56" s="20"/>
    </row>
    <row r="57" spans="1:16" ht="20.25" customHeight="1">
      <c r="A57"/>
      <c r="C57" s="43"/>
      <c r="D57" s="40"/>
      <c r="E57" s="52"/>
      <c r="F57" s="52"/>
      <c r="G57" s="49"/>
      <c r="H57" s="73" t="s">
        <v>42</v>
      </c>
      <c r="I57" s="73"/>
      <c r="J57" s="73"/>
      <c r="K57" s="73"/>
      <c r="L57" s="73"/>
      <c r="M57" s="73"/>
      <c r="N57" s="73"/>
      <c r="O57" s="20"/>
      <c r="P57" s="20"/>
    </row>
  </sheetData>
  <sheetProtection/>
  <mergeCells count="58">
    <mergeCell ref="B8:K8"/>
    <mergeCell ref="K12:K13"/>
    <mergeCell ref="E10:F10"/>
    <mergeCell ref="H12:H13"/>
    <mergeCell ref="I12:I13"/>
    <mergeCell ref="B12:B13"/>
    <mergeCell ref="J12:J13"/>
    <mergeCell ref="E12:E13"/>
    <mergeCell ref="D12:D13"/>
    <mergeCell ref="G12:G13"/>
    <mergeCell ref="F12:F13"/>
    <mergeCell ref="B32:B33"/>
    <mergeCell ref="B22:B23"/>
    <mergeCell ref="D22:D23"/>
    <mergeCell ref="C22:C23"/>
    <mergeCell ref="C32:C33"/>
    <mergeCell ref="E22:E23"/>
    <mergeCell ref="C12:C13"/>
    <mergeCell ref="K32:K33"/>
    <mergeCell ref="E30:F30"/>
    <mergeCell ref="G32:G33"/>
    <mergeCell ref="K22:K23"/>
    <mergeCell ref="I22:I23"/>
    <mergeCell ref="F22:F23"/>
    <mergeCell ref="H22:H23"/>
    <mergeCell ref="D1:H1"/>
    <mergeCell ref="I4:J4"/>
    <mergeCell ref="D2:H2"/>
    <mergeCell ref="D3:H3"/>
    <mergeCell ref="D4:H4"/>
    <mergeCell ref="I1:J1"/>
    <mergeCell ref="I2:J2"/>
    <mergeCell ref="I5:K5"/>
    <mergeCell ref="I6:K6"/>
    <mergeCell ref="D32:D33"/>
    <mergeCell ref="E32:E33"/>
    <mergeCell ref="F32:F33"/>
    <mergeCell ref="J22:J23"/>
    <mergeCell ref="H32:H33"/>
    <mergeCell ref="I32:I33"/>
    <mergeCell ref="J32:J33"/>
    <mergeCell ref="G22:G23"/>
    <mergeCell ref="E40:F40"/>
    <mergeCell ref="J42:J43"/>
    <mergeCell ref="I42:I43"/>
    <mergeCell ref="D6:H6"/>
    <mergeCell ref="E20:F20"/>
    <mergeCell ref="D42:D43"/>
    <mergeCell ref="H42:H43"/>
    <mergeCell ref="G42:G43"/>
    <mergeCell ref="E42:E43"/>
    <mergeCell ref="F42:F43"/>
    <mergeCell ref="B51:G51"/>
    <mergeCell ref="B53:F53"/>
    <mergeCell ref="H51:K51"/>
    <mergeCell ref="K42:K43"/>
    <mergeCell ref="B42:B43"/>
    <mergeCell ref="C42:C43"/>
  </mergeCells>
  <printOptions horizontalCentered="1"/>
  <pageMargins left="0.2362204724409449" right="0.2362204724409449" top="0.1968503937007874" bottom="0.1968503937007874" header="0" footer="0"/>
  <pageSetup fitToWidth="0" fitToHeight="1" horizontalDpi="600" verticalDpi="600" orientation="portrait" paperSize="9" scale="8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Leszek</cp:lastModifiedBy>
  <cp:lastPrinted>2012-04-16T11:27:16Z</cp:lastPrinted>
  <dcterms:created xsi:type="dcterms:W3CDTF">2010-03-26T11:19:47Z</dcterms:created>
  <dcterms:modified xsi:type="dcterms:W3CDTF">2012-04-20T05:33:50Z</dcterms:modified>
  <cp:category/>
  <cp:version/>
  <cp:contentType/>
  <cp:contentStatus/>
</cp:coreProperties>
</file>