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225" windowHeight="8595" activeTab="0"/>
  </bookViews>
  <sheets>
    <sheet name="FRONT PAGE" sheetId="1" r:id="rId1"/>
    <sheet name="START NUMBERS" sheetId="2" r:id="rId2"/>
    <sheet name="S3A" sheetId="3" r:id="rId3"/>
    <sheet name="S4A" sheetId="4" r:id="rId4"/>
    <sheet name="S6A" sheetId="5" r:id="rId5"/>
    <sheet name="S7" sheetId="6" r:id="rId6"/>
    <sheet name="S8E-P" sheetId="7" r:id="rId7"/>
    <sheet name="S9A" sheetId="8" r:id="rId8"/>
    <sheet name="SHOW" sheetId="9" r:id="rId9"/>
  </sheets>
  <definedNames>
    <definedName name="_xlnm.Print_Area" localSheetId="6">'S8E-P'!$A$1:$N$45</definedName>
  </definedNames>
  <calcPr fullCalcOnLoad="1"/>
</workbook>
</file>

<file path=xl/sharedStrings.xml><?xml version="1.0" encoding="utf-8"?>
<sst xmlns="http://schemas.openxmlformats.org/spreadsheetml/2006/main" count="1928" uniqueCount="490">
  <si>
    <t>1.</t>
  </si>
  <si>
    <t>2.</t>
  </si>
  <si>
    <t>3.</t>
  </si>
  <si>
    <t>International FAI Space Modelling Competition</t>
  </si>
  <si>
    <t>World Cup Finals</t>
  </si>
  <si>
    <t>PLACE</t>
  </si>
  <si>
    <t>ST.NO</t>
  </si>
  <si>
    <t>NAME AND SURNAME</t>
  </si>
  <si>
    <t>=TOTAL</t>
  </si>
  <si>
    <t>S 7</t>
  </si>
  <si>
    <t>SHOW</t>
  </si>
  <si>
    <t>Prototipe</t>
  </si>
  <si>
    <t>Static points</t>
  </si>
  <si>
    <t>Flight 1</t>
  </si>
  <si>
    <t>Total</t>
  </si>
  <si>
    <t>Idea</t>
  </si>
  <si>
    <t>Shape</t>
  </si>
  <si>
    <t>Model</t>
  </si>
  <si>
    <t>TOTAL</t>
  </si>
  <si>
    <t>www.komarov.vesolje.net</t>
  </si>
  <si>
    <t>/</t>
  </si>
  <si>
    <t>COUNTRY (CLUB)</t>
  </si>
  <si>
    <t>SLO</t>
  </si>
  <si>
    <t>Show</t>
  </si>
  <si>
    <t>SMIR</t>
  </si>
  <si>
    <t>COUNTRY</t>
  </si>
  <si>
    <t>CRO</t>
  </si>
  <si>
    <t>Flight 2</t>
  </si>
  <si>
    <t>GBR 108203</t>
  </si>
  <si>
    <t>Jacomb John</t>
  </si>
  <si>
    <t>FLY OFF</t>
  </si>
  <si>
    <t>Flight1</t>
  </si>
  <si>
    <t xml:space="preserve"> </t>
  </si>
  <si>
    <t>Placing</t>
  </si>
  <si>
    <t>FREQUENCY</t>
  </si>
  <si>
    <t>I st</t>
  </si>
  <si>
    <t>II nd</t>
  </si>
  <si>
    <t>III rd</t>
  </si>
  <si>
    <t>FINALE</t>
  </si>
  <si>
    <t>POINTS</t>
  </si>
  <si>
    <t>PRIPRAVA- 3 minut</t>
  </si>
  <si>
    <t>TIME:</t>
  </si>
  <si>
    <t>let- 14 minut</t>
  </si>
  <si>
    <t>1. START</t>
  </si>
  <si>
    <t>1.GROUP</t>
  </si>
  <si>
    <t>S8E/P</t>
  </si>
  <si>
    <t>ČAS LETA</t>
  </si>
  <si>
    <t>CILJ</t>
  </si>
  <si>
    <t>KAZNI</t>
  </si>
  <si>
    <t>FAI točke</t>
  </si>
  <si>
    <t>OPOMBE</t>
  </si>
  <si>
    <t>2.GROUP</t>
  </si>
  <si>
    <t>3.GROUP</t>
  </si>
  <si>
    <t>2. START</t>
  </si>
  <si>
    <t>3. START</t>
  </si>
  <si>
    <t>CZE</t>
  </si>
  <si>
    <t>GBR</t>
  </si>
  <si>
    <t>0360</t>
  </si>
  <si>
    <t xml:space="preserve">CZE </t>
  </si>
  <si>
    <t>GER</t>
  </si>
  <si>
    <t>GER-2860</t>
  </si>
  <si>
    <t xml:space="preserve">POL </t>
  </si>
  <si>
    <t>SP. LICENCE</t>
  </si>
  <si>
    <t>Mr. Srdjan Pelagić, SRB, president</t>
  </si>
  <si>
    <t>FAI jury:</t>
  </si>
  <si>
    <t>Mr. Andrija Dučak, SRB, RSO deputy</t>
  </si>
  <si>
    <t>CLASS S8 E/P-RC ROCKET GLIDER TIME DURATION AND PRECISION LANDING</t>
  </si>
  <si>
    <t>Mr. Marjan Čuden, SLO, RSO</t>
  </si>
  <si>
    <t>Mr. Anton Šijanec, SLO, contest director</t>
  </si>
  <si>
    <t>Flight2</t>
  </si>
  <si>
    <t>COMPETITOR</t>
  </si>
  <si>
    <t>S5-S37.001</t>
  </si>
  <si>
    <t>Krzysztof Przybytek</t>
  </si>
  <si>
    <t>CZE 1043</t>
  </si>
  <si>
    <t>CZE 1044</t>
  </si>
  <si>
    <t>CZE 1097</t>
  </si>
  <si>
    <t>Saturn 1B</t>
  </si>
  <si>
    <t>Ariane L-01</t>
  </si>
  <si>
    <t>Nike Hercules</t>
  </si>
  <si>
    <t>Scale judges:</t>
  </si>
  <si>
    <t>Mr. Nikola Cvjetičanin, SRB</t>
  </si>
  <si>
    <t>NAME</t>
  </si>
  <si>
    <r>
      <t>B</t>
    </r>
    <r>
      <rPr>
        <sz val="9"/>
        <rFont val="Calibri"/>
        <family val="2"/>
      </rPr>
      <t>üchl Jonas</t>
    </r>
  </si>
  <si>
    <t>Drago Perc</t>
  </si>
  <si>
    <t>John Jacomb</t>
  </si>
  <si>
    <t>Alexander Kozlov</t>
  </si>
  <si>
    <t>CZE 1295</t>
  </si>
  <si>
    <t>Jaromir Chalupa</t>
  </si>
  <si>
    <t>Jan Šebesta</t>
  </si>
  <si>
    <t>CZE 1240</t>
  </si>
  <si>
    <t>Tomislav Cvitić</t>
  </si>
  <si>
    <t>Matjaž Brus</t>
  </si>
  <si>
    <t>S5-23.024</t>
  </si>
  <si>
    <t>Boris Lekov</t>
  </si>
  <si>
    <t>Toshko Stoyanov</t>
  </si>
  <si>
    <t>Plamen Yordanov</t>
  </si>
  <si>
    <t>BUL 00579</t>
  </si>
  <si>
    <t>Mr. Matevž Dular, SLO</t>
  </si>
  <si>
    <t>Mr. Stuart Lodge, UK</t>
  </si>
  <si>
    <t>FLY OFF TOTAL</t>
  </si>
  <si>
    <t>Jan</t>
  </si>
  <si>
    <t>Šebesta</t>
  </si>
  <si>
    <t>Jaromir</t>
  </si>
  <si>
    <t>Chalupa</t>
  </si>
  <si>
    <t>Peter</t>
  </si>
  <si>
    <t>Žgajner</t>
  </si>
  <si>
    <t>Mitja</t>
  </si>
  <si>
    <t>S527025</t>
  </si>
  <si>
    <t>Martin</t>
  </si>
  <si>
    <t>Eichenberger</t>
  </si>
  <si>
    <t>45735</t>
  </si>
  <si>
    <t>Michael</t>
  </si>
  <si>
    <t>Lehmann</t>
  </si>
  <si>
    <t>46236</t>
  </si>
  <si>
    <t>Arthur</t>
  </si>
  <si>
    <t>Hunziker</t>
  </si>
  <si>
    <t>10031</t>
  </si>
  <si>
    <t>FIRST NAME</t>
  </si>
  <si>
    <t>LAST NAME</t>
  </si>
  <si>
    <t>LICENSE</t>
  </si>
  <si>
    <t>Blaž</t>
  </si>
  <si>
    <t>Grgič</t>
  </si>
  <si>
    <t>S52013</t>
  </si>
  <si>
    <t>Tomaž</t>
  </si>
  <si>
    <t>Starin</t>
  </si>
  <si>
    <r>
      <t>Air temperature: 20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</si>
  <si>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Wind speed: 2-5 m/s</t>
  </si>
  <si>
    <t>Bedřich</t>
  </si>
  <si>
    <t>Pavka</t>
  </si>
  <si>
    <t>Jozef</t>
  </si>
  <si>
    <t>Michal</t>
  </si>
  <si>
    <t>Krzysztof</t>
  </si>
  <si>
    <t>Przybytek</t>
  </si>
  <si>
    <t>POL3754</t>
  </si>
  <si>
    <t>Jusko</t>
  </si>
  <si>
    <t>Rastislav</t>
  </si>
  <si>
    <t>Kičura</t>
  </si>
  <si>
    <t>SVK 1122</t>
  </si>
  <si>
    <t>Nikolay</t>
  </si>
  <si>
    <t>Peychev</t>
  </si>
  <si>
    <t>BUL 215</t>
  </si>
  <si>
    <t>Angel</t>
  </si>
  <si>
    <t>Todorov</t>
  </si>
  <si>
    <t>Valentin</t>
  </si>
  <si>
    <t>Valchev</t>
  </si>
  <si>
    <t>FREQENCY</t>
  </si>
  <si>
    <t>Date: 7th October, 2012</t>
  </si>
  <si>
    <t>Time: 9:45-14:54</t>
  </si>
  <si>
    <t>35th Ljubljana Cup</t>
  </si>
  <si>
    <t>Slovenia, Ljubljana, October 11th - 13th, 2013</t>
  </si>
  <si>
    <t>BUL 02568</t>
  </si>
  <si>
    <t>POL5343</t>
  </si>
  <si>
    <t>BUL 00428</t>
  </si>
  <si>
    <t>BUL 00070</t>
  </si>
  <si>
    <t>S5-5.394</t>
  </si>
  <si>
    <t>BUL 000650</t>
  </si>
  <si>
    <t>SVK 1123</t>
  </si>
  <si>
    <t>POL 6693</t>
  </si>
  <si>
    <t>S5-5.385</t>
  </si>
  <si>
    <t>SVK 1182</t>
  </si>
  <si>
    <t>S5-5.386</t>
  </si>
  <si>
    <t>SVK 1124</t>
  </si>
  <si>
    <t>SVK 1269</t>
  </si>
  <si>
    <t>CRO 1794</t>
  </si>
  <si>
    <t>Ivelin Ivanov</t>
  </si>
  <si>
    <t>Ewa Dudziak-Przybytek</t>
  </si>
  <si>
    <t>Toni Stanev</t>
  </si>
  <si>
    <t>Valentin H. Savov</t>
  </si>
  <si>
    <t>Sonja Palovšnik</t>
  </si>
  <si>
    <t>Stefan Vasilev</t>
  </si>
  <si>
    <t>Jozef Jaššo ml.</t>
  </si>
  <si>
    <t>Mateusz Niebielski</t>
  </si>
  <si>
    <t>Žiga Pukšič</t>
  </si>
  <si>
    <t>Martina Prekopová</t>
  </si>
  <si>
    <t>Jozef Jaššo st.</t>
  </si>
  <si>
    <t>Milan Mitaš</t>
  </si>
  <si>
    <t>Romano Šuti</t>
  </si>
  <si>
    <t xml:space="preserve">BUL </t>
  </si>
  <si>
    <t>POLACE</t>
  </si>
  <si>
    <t xml:space="preserve">SLO </t>
  </si>
  <si>
    <t>CZEE 1295</t>
  </si>
  <si>
    <t xml:space="preserve">SVK </t>
  </si>
  <si>
    <t xml:space="preserve">CRO </t>
  </si>
  <si>
    <t xml:space="preserve">GBR </t>
  </si>
  <si>
    <t>RUS 01950</t>
  </si>
  <si>
    <t>BG 00516</t>
  </si>
  <si>
    <t>SRB S-472</t>
  </si>
  <si>
    <t>CRO1884</t>
  </si>
  <si>
    <t>SRB S-209</t>
  </si>
  <si>
    <t>RUS 0365</t>
  </si>
  <si>
    <t>RUS 3154</t>
  </si>
  <si>
    <t>CRO 1788</t>
  </si>
  <si>
    <t>SVK 10-21</t>
  </si>
  <si>
    <t>00429</t>
  </si>
  <si>
    <t>BG 00702</t>
  </si>
  <si>
    <t>BLR-071</t>
  </si>
  <si>
    <t xml:space="preserve">BY </t>
  </si>
  <si>
    <t>BLR-128</t>
  </si>
  <si>
    <t>GER-2848</t>
  </si>
  <si>
    <t>Anatoly</t>
  </si>
  <si>
    <t>Anatoly Zemlyanukhin</t>
  </si>
  <si>
    <t>Pavel</t>
  </si>
  <si>
    <t>Pavel Tilev</t>
  </si>
  <si>
    <t>Rastislav Kičura</t>
  </si>
  <si>
    <t>Vesna</t>
  </si>
  <si>
    <t>Vesna Katanić</t>
  </si>
  <si>
    <t>Anastazija</t>
  </si>
  <si>
    <t>Anastazija Poltavjetc</t>
  </si>
  <si>
    <t>Toshko</t>
  </si>
  <si>
    <t>Branislav</t>
  </si>
  <si>
    <t>Branislav Krčedinac</t>
  </si>
  <si>
    <t>Ivelin</t>
  </si>
  <si>
    <t>Vladimir</t>
  </si>
  <si>
    <t>Vladimir Khokhlov</t>
  </si>
  <si>
    <t>Saverin</t>
  </si>
  <si>
    <t>Saverin Vadim</t>
  </si>
  <si>
    <t>Tomislav</t>
  </si>
  <si>
    <t>Stefan</t>
  </si>
  <si>
    <t>Vladimir Švec</t>
  </si>
  <si>
    <t>Milan</t>
  </si>
  <si>
    <t>Boris</t>
  </si>
  <si>
    <t>Plamen</t>
  </si>
  <si>
    <t>Alexander</t>
  </si>
  <si>
    <t>John</t>
  </si>
  <si>
    <t>Aliaksandr</t>
  </si>
  <si>
    <t>Aliaksandr Lipai</t>
  </si>
  <si>
    <t>Romano</t>
  </si>
  <si>
    <t>Valery</t>
  </si>
  <si>
    <t>Valery Hrabouski</t>
  </si>
  <si>
    <t>Daniel</t>
  </si>
  <si>
    <t>Daniel Dietrich</t>
  </si>
  <si>
    <t>Toni</t>
  </si>
  <si>
    <t>Nikolay Peychev</t>
  </si>
  <si>
    <t>Michal Hricinda</t>
  </si>
  <si>
    <t>Mateusz</t>
  </si>
  <si>
    <t>RUSS 01950</t>
  </si>
  <si>
    <t xml:space="preserve">RUS </t>
  </si>
  <si>
    <t>RUSS 0365</t>
  </si>
  <si>
    <t>RUSS 3154</t>
  </si>
  <si>
    <t>BUL 00516</t>
  </si>
  <si>
    <t>BUL 00702</t>
  </si>
  <si>
    <t xml:space="preserve">SRB </t>
  </si>
  <si>
    <t>CZEE 1240</t>
  </si>
  <si>
    <t>CZEE 1097</t>
  </si>
  <si>
    <t xml:space="preserve">BLR </t>
  </si>
  <si>
    <t xml:space="preserve">GER </t>
  </si>
  <si>
    <t>Bolgarija</t>
  </si>
  <si>
    <t>2,4 Ghz</t>
  </si>
  <si>
    <t>00165</t>
  </si>
  <si>
    <t>Dodlek</t>
  </si>
  <si>
    <t>CRO 1820</t>
  </si>
  <si>
    <t>Bojan</t>
  </si>
  <si>
    <t>Kranjec</t>
  </si>
  <si>
    <t>CRO 1822</t>
  </si>
  <si>
    <t>Karlo</t>
  </si>
  <si>
    <t>Tretnjak</t>
  </si>
  <si>
    <t>CRO 1821</t>
  </si>
  <si>
    <t>Niebielski</t>
  </si>
  <si>
    <t>Poljska</t>
  </si>
  <si>
    <t/>
  </si>
  <si>
    <t>Artur</t>
  </si>
  <si>
    <t>Szwed</t>
  </si>
  <si>
    <t>POL-6232</t>
  </si>
  <si>
    <t>Grigory</t>
  </si>
  <si>
    <t>Sergienko</t>
  </si>
  <si>
    <t>RUS 0329</t>
  </si>
  <si>
    <t>Rusija</t>
  </si>
  <si>
    <t>Zemlyanukhin</t>
  </si>
  <si>
    <t>Jaššo ml.</t>
  </si>
  <si>
    <t>Slovaška</t>
  </si>
  <si>
    <t>SVK 1121</t>
  </si>
  <si>
    <t>2,4 GHz</t>
  </si>
  <si>
    <t>Švica</t>
  </si>
  <si>
    <t>Yordanov</t>
  </si>
  <si>
    <t>Poltavjetc</t>
  </si>
  <si>
    <t>Krčedinac</t>
  </si>
  <si>
    <t>Ivanov</t>
  </si>
  <si>
    <t>H. Savov</t>
  </si>
  <si>
    <t>Khokhlov</t>
  </si>
  <si>
    <t>Lekov</t>
  </si>
  <si>
    <t>Katanić</t>
  </si>
  <si>
    <t>Stoyanov</t>
  </si>
  <si>
    <t>Vasilev</t>
  </si>
  <si>
    <t>Jonas</t>
  </si>
  <si>
    <t>Büchl</t>
  </si>
  <si>
    <t>Kozlov</t>
  </si>
  <si>
    <t>Ewa</t>
  </si>
  <si>
    <t>Dudziak-Przybytek</t>
  </si>
  <si>
    <t>Hrabouski</t>
  </si>
  <si>
    <t>Stanev</t>
  </si>
  <si>
    <t>Broný</t>
  </si>
  <si>
    <t>Henning</t>
  </si>
  <si>
    <t>Lohse</t>
  </si>
  <si>
    <t>GER-3485</t>
  </si>
  <si>
    <t>Tilev</t>
  </si>
  <si>
    <t>Dietrich</t>
  </si>
  <si>
    <t>Vadim</t>
  </si>
  <si>
    <t>Lipai</t>
  </si>
  <si>
    <t>S5 S20021</t>
  </si>
  <si>
    <t>Živa</t>
  </si>
  <si>
    <t>Brinovec</t>
  </si>
  <si>
    <t>S5 37.007</t>
  </si>
  <si>
    <t>Marjan</t>
  </si>
  <si>
    <t>Jenko</t>
  </si>
  <si>
    <t>S57016</t>
  </si>
  <si>
    <t>Mitaš</t>
  </si>
  <si>
    <t>Cvitić</t>
  </si>
  <si>
    <t>Žiga</t>
  </si>
  <si>
    <t>Pukšič</t>
  </si>
  <si>
    <t>Jaššo st.</t>
  </si>
  <si>
    <t>Anže</t>
  </si>
  <si>
    <t>Mihelčič</t>
  </si>
  <si>
    <t>S5-S20.022</t>
  </si>
  <si>
    <t>Miha</t>
  </si>
  <si>
    <t>Kozjek</t>
  </si>
  <si>
    <t>S5 S2005</t>
  </si>
  <si>
    <t>Hricinda</t>
  </si>
  <si>
    <t>Jacomb</t>
  </si>
  <si>
    <t>Drago</t>
  </si>
  <si>
    <t>Perc</t>
  </si>
  <si>
    <t>Miodrag</t>
  </si>
  <si>
    <t>Čipčić</t>
  </si>
  <si>
    <t>SRB S-400</t>
  </si>
  <si>
    <t>Sonja</t>
  </si>
  <si>
    <t>Palovšnik</t>
  </si>
  <si>
    <t>Michail</t>
  </si>
  <si>
    <t>Noritsin</t>
  </si>
  <si>
    <t>Matjaž</t>
  </si>
  <si>
    <t>Brus</t>
  </si>
  <si>
    <t>Jaka</t>
  </si>
  <si>
    <t>S527029</t>
  </si>
  <si>
    <t>Švec</t>
  </si>
  <si>
    <t>Rok</t>
  </si>
  <si>
    <t>Žunič</t>
  </si>
  <si>
    <t>Šuti</t>
  </si>
  <si>
    <t>RUSS 0329</t>
  </si>
  <si>
    <t>RUSS 3189</t>
  </si>
  <si>
    <t>CZEE 1044</t>
  </si>
  <si>
    <t>CZEE 1043</t>
  </si>
  <si>
    <t xml:space="preserve">Slovenija </t>
  </si>
  <si>
    <t>S5 5.367</t>
  </si>
  <si>
    <t xml:space="preserve">Hrvaška </t>
  </si>
  <si>
    <t xml:space="preserve">Češka </t>
  </si>
  <si>
    <t>40Mhz/50</t>
  </si>
  <si>
    <t>35Mhz/65</t>
  </si>
  <si>
    <t>Spining Blade</t>
  </si>
  <si>
    <t>Lopata/Shovel</t>
  </si>
  <si>
    <t>Vera Pavkova</t>
  </si>
  <si>
    <t>Pes Falco</t>
  </si>
  <si>
    <t>No more borders</t>
  </si>
  <si>
    <t xml:space="preserve"> Flaming Joe</t>
  </si>
  <si>
    <t>Henning Lohse</t>
  </si>
  <si>
    <t>Spining Gulf</t>
  </si>
  <si>
    <t>RUS 3189</t>
  </si>
  <si>
    <t>SRB S-049</t>
  </si>
  <si>
    <t>Martina</t>
  </si>
  <si>
    <t>Prekopová</t>
  </si>
  <si>
    <t>Dimitar</t>
  </si>
  <si>
    <t>Vachkov</t>
  </si>
  <si>
    <t>Alja</t>
  </si>
  <si>
    <t>Makuc</t>
  </si>
  <si>
    <t>S5 23.031</t>
  </si>
  <si>
    <t>Soyuz TMA</t>
  </si>
  <si>
    <t>Saturn 5</t>
  </si>
  <si>
    <t>Mr. Srdjan Pelagić, (SRB), president</t>
  </si>
  <si>
    <t>Mr. Jože Čuden, (SLO), member</t>
  </si>
  <si>
    <t>Mrs. Vera Pavkova (CZE), member</t>
  </si>
  <si>
    <t>8-9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</si>
  <si>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</si>
  <si>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</si>
  <si>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</si>
  <si>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</si>
  <si>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</si>
  <si>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</si>
  <si>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</si>
  <si>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</si>
  <si>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</si>
  <si>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18-20</t>
  </si>
  <si>
    <t>21</t>
  </si>
  <si>
    <t>22</t>
  </si>
  <si>
    <t>21-23</t>
  </si>
  <si>
    <t>25-26</t>
  </si>
  <si>
    <t>30-31</t>
  </si>
  <si>
    <t>35-36</t>
  </si>
  <si>
    <t>5-6</t>
  </si>
  <si>
    <t>16-17</t>
  </si>
  <si>
    <t>18-19</t>
  </si>
  <si>
    <t>Slovenia, Ljubljana, 11th-13th October, 2013</t>
  </si>
  <si>
    <t>Start No.</t>
  </si>
  <si>
    <t>Surname and Name</t>
  </si>
  <si>
    <t>FAI License</t>
  </si>
  <si>
    <t>Country</t>
  </si>
  <si>
    <t>Classes</t>
  </si>
  <si>
    <t>S3A</t>
  </si>
  <si>
    <t>S4A</t>
  </si>
  <si>
    <t>S6A</t>
  </si>
  <si>
    <t>S9A</t>
  </si>
  <si>
    <t>x</t>
  </si>
  <si>
    <t>BUL</t>
  </si>
  <si>
    <t>POL</t>
  </si>
  <si>
    <t>SVK</t>
  </si>
  <si>
    <t>SUI</t>
  </si>
  <si>
    <t>No.</t>
  </si>
  <si>
    <t>ZEMLYANUKHIN  Anatoly</t>
  </si>
  <si>
    <t>TILEV  Pavel</t>
  </si>
  <si>
    <t>KIČURA  Rastislav</t>
  </si>
  <si>
    <t>KATANIĆ  Vesna</t>
  </si>
  <si>
    <t>ŠEBESTA  Jan</t>
  </si>
  <si>
    <t>CHALUPA  Jaromir</t>
  </si>
  <si>
    <t>STOYANOV  Toshko</t>
  </si>
  <si>
    <t>KRČEDINAC  Branislav</t>
  </si>
  <si>
    <t>IVANOV  Ivelin</t>
  </si>
  <si>
    <t>KHOKHLOV  Vladimir</t>
  </si>
  <si>
    <t>CVITIĆ  Tomislav</t>
  </si>
  <si>
    <t>VASILEV  Stefan</t>
  </si>
  <si>
    <t>ŠVEC  Vladimir</t>
  </si>
  <si>
    <t>MITAŠ  Milan</t>
  </si>
  <si>
    <t>PRZYBYTEK  Krzysztof</t>
  </si>
  <si>
    <t>LEKOV  Boris</t>
  </si>
  <si>
    <t>YORDANOV  Plamen</t>
  </si>
  <si>
    <t>KOZLOV  Alexander</t>
  </si>
  <si>
    <t>JACOMB  John</t>
  </si>
  <si>
    <t>LIPAI  Aliaksandr</t>
  </si>
  <si>
    <t>PREKOPOVÁ  Martina</t>
  </si>
  <si>
    <t>ŠUTI  Romano</t>
  </si>
  <si>
    <t>HRABOUSKI  Valery</t>
  </si>
  <si>
    <t>DIETRICH  Daniel</t>
  </si>
  <si>
    <t>STANEV  Toni</t>
  </si>
  <si>
    <t>PEYCHEV  Nikolay</t>
  </si>
  <si>
    <t>HRICINDA  Michal</t>
  </si>
  <si>
    <t>NIEBIELSKI  Mateusz</t>
  </si>
  <si>
    <t>PERC  Drago</t>
  </si>
  <si>
    <t>ČIPČIĆ  Miodrag</t>
  </si>
  <si>
    <t>SERGIENKO  Grigory</t>
  </si>
  <si>
    <t>PALOVŠNIK  Sonja</t>
  </si>
  <si>
    <t>BÜCHL  Jonas</t>
  </si>
  <si>
    <t>JENKO  Marjan</t>
  </si>
  <si>
    <t>POLTAVJETC  Anastazija</t>
  </si>
  <si>
    <t>PUKŠIČ  Žiga</t>
  </si>
  <si>
    <t>NORITSIN  Michail</t>
  </si>
  <si>
    <t>BRONÝ  Pavel</t>
  </si>
  <si>
    <t>DUDZIAK-PRZYBYTEK  Ewa</t>
  </si>
  <si>
    <t>BRINOVEC  Živa</t>
  </si>
  <si>
    <t>BRUS  Matjaž</t>
  </si>
  <si>
    <t>LOHSE  Henning</t>
  </si>
  <si>
    <t>JENKO  Jaka</t>
  </si>
  <si>
    <t>ŽUNIČ  Rok</t>
  </si>
  <si>
    <t>PAVKA  Bedřich</t>
  </si>
  <si>
    <t>KRANJEC  Bojan</t>
  </si>
  <si>
    <t>TRETNJAK  Karlo</t>
  </si>
  <si>
    <t>DODLEK  Martin</t>
  </si>
  <si>
    <t>ČIPČIĆ  Vladimir</t>
  </si>
  <si>
    <t>VACHKOV  Dimitar</t>
  </si>
  <si>
    <t>MAKUC  Alja</t>
  </si>
  <si>
    <t>GRGIČ  Blaž</t>
  </si>
  <si>
    <t>LEHMANN  Michael</t>
  </si>
  <si>
    <t>VALCHEV  Valentin</t>
  </si>
  <si>
    <t>SZWED  Artur</t>
  </si>
  <si>
    <t>HUNZIKER  Arthur</t>
  </si>
  <si>
    <t>EICHENBERGER  Martin</t>
  </si>
  <si>
    <t>TODOROV  Angel</t>
  </si>
  <si>
    <t>JUSKO  Peter</t>
  </si>
  <si>
    <t>ŽGAJNER  Mitja</t>
  </si>
  <si>
    <t>STARIN  Tomaž</t>
  </si>
  <si>
    <t>MIHELČIČ  Anže</t>
  </si>
  <si>
    <t>KOZJEK  Miha</t>
  </si>
  <si>
    <t xml:space="preserve">PAVKOVA Vera </t>
  </si>
  <si>
    <t xml:space="preserve">LOHSE Henning </t>
  </si>
  <si>
    <t>JAŠŠO ML.  Jozef</t>
  </si>
  <si>
    <t>JAŠŠO ST.  Jozef</t>
  </si>
  <si>
    <t>SAVOV H.  Valentin</t>
  </si>
  <si>
    <t>SAVERIN Vadim</t>
  </si>
  <si>
    <t>Mrs. Vera Pavkova CZE, member</t>
  </si>
  <si>
    <t>Mr. Jože Čuden, SLO, membar</t>
  </si>
  <si>
    <t>Mrs. Janka Kajanova,SVK, RSO deputy</t>
  </si>
  <si>
    <t>FEDERATION AERONAUTIQUE INTERNATIONALE</t>
  </si>
  <si>
    <t>LETALSKA ZVEZA SLOVENIJE</t>
  </si>
  <si>
    <t>ARK "VLADIMIR KOMAROV" - LJUBLJANA (SLOVENIJA)</t>
  </si>
  <si>
    <t>COMPETITION OFFICIALS</t>
  </si>
  <si>
    <t>Mr. Anton Šijanec, SLO, Contest Director</t>
  </si>
  <si>
    <t>Flying Field: Kamnik - Mengesh (near Ljubljana - SLO)</t>
  </si>
  <si>
    <t>October 11 to 13, 2013</t>
  </si>
  <si>
    <t>Open International - Non World Cup Contest</t>
  </si>
  <si>
    <t xml:space="preserve">     CLASS S3A - Parachute Duration</t>
  </si>
  <si>
    <t>CLASS S4A - Boost Glider Duration World Cup Contest</t>
  </si>
  <si>
    <t>CLASS S6A - Streamer Duration World Cup Contest</t>
  </si>
  <si>
    <t>CLASS S7  Scale Models World Cup Contest</t>
  </si>
  <si>
    <t>CLASS S9A - Gyrocopter World Cup Contest</t>
  </si>
  <si>
    <t>SP.LICENSE</t>
  </si>
  <si>
    <t>RUS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</si>
</sst>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00"/>
    <numFmt numFmtId="193" formatCode="0.000000"/>
    <numFmt numFmtId="194" formatCode="0.0000000"/>
    <numFmt numFmtId="195" formatCode="0.0000"/>
    <numFmt numFmtId="196" formatCode="0.000"/>
    <numFmt numFmtId="197" formatCode="0.0"/>
    <numFmt numFmtId="198" formatCode="&quot;True&quot;;&quot;True&quot;;&quot;False&quot;"/>
    <numFmt numFmtId="199" formatCode="&quot;On&quot;;&quot;On&quot;;&quot;Off&quot;"/>
    <numFmt numFmtId="200" formatCode="&quot;Yes&quot;;&quot;Yes&quot;;&quot;No&quot;"/>
    <numFmt numFmtId="201" formatCode="[$€-2]\ #,##0.00_);[Red]\([$€-2]\ #,##0.00\)"/>
    <numFmt numFmtId="202" formatCode="000"/>
  </numFmts>
  <fonts count="65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8"/>
      <color indexed="12"/>
      <name val="Tahoma"/>
      <family val="2"/>
    </font>
    <font>
      <b/>
      <sz val="8.5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name val="Arial"/>
      <family val="2"/>
    </font>
    <font>
      <b/>
      <u val="single"/>
      <sz val="10"/>
      <name val="Tahoma"/>
      <family val="2"/>
    </font>
    <font>
      <b/>
      <u val="single"/>
      <sz val="14"/>
      <name val="YU C Times"/>
      <family val="1"/>
    </font>
    <font>
      <sz val="14"/>
      <name val="Times Cirilica"/>
      <family val="2"/>
    </font>
    <font>
      <b/>
      <sz val="14"/>
      <name val="YU C Times"/>
      <family val="1"/>
    </font>
    <font>
      <sz val="14"/>
      <name val="Tahoma"/>
      <family val="2"/>
    </font>
    <font>
      <sz val="8"/>
      <color indexed="10"/>
      <name val="Tahoma"/>
      <family val="2"/>
    </font>
    <font>
      <sz val="5"/>
      <name val="Tahoma"/>
      <family val="2"/>
    </font>
    <font>
      <sz val="10"/>
      <color indexed="10"/>
      <name val="Tahoma"/>
      <family val="2"/>
    </font>
    <font>
      <b/>
      <sz val="8.5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sz val="9"/>
      <name val="Calibri"/>
      <family val="2"/>
    </font>
    <font>
      <b/>
      <sz val="13.5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7.5"/>
      <name val="Verdana"/>
      <family val="2"/>
    </font>
    <font>
      <b/>
      <sz val="7.5"/>
      <name val="Tahom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5" borderId="2" applyNumberFormat="0" applyAlignment="0" applyProtection="0"/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7" borderId="0" applyNumberFormat="0" applyBorder="0" applyAlignment="0" applyProtection="0"/>
    <xf numFmtId="0" fontId="32" fillId="15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44">
    <xf numFmtId="0" fontId="0" fillId="0" borderId="0" xfId="0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20" fillId="0" borderId="0" xfId="73" applyFont="1" applyBorder="1" applyAlignment="1">
      <alignment horizontal="center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0" fontId="19" fillId="0" borderId="0" xfId="7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1" fontId="13" fillId="0" borderId="0" xfId="72" applyNumberFormat="1" applyFont="1">
      <alignment/>
      <protection/>
    </xf>
    <xf numFmtId="0" fontId="14" fillId="0" borderId="0" xfId="74" applyFont="1">
      <alignment/>
      <protection/>
    </xf>
    <xf numFmtId="0" fontId="0" fillId="0" borderId="0" xfId="0" applyAlignment="1">
      <alignment horizontal="right"/>
    </xf>
    <xf numFmtId="1" fontId="13" fillId="0" borderId="0" xfId="72" applyNumberFormat="1" applyFont="1" applyBorder="1" applyAlignment="1">
      <alignment horizontal="center"/>
      <protection/>
    </xf>
    <xf numFmtId="0" fontId="14" fillId="0" borderId="0" xfId="74" applyFont="1" applyAlignment="1">
      <alignment horizontal="center"/>
      <protection/>
    </xf>
    <xf numFmtId="0" fontId="15" fillId="0" borderId="0" xfId="74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74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0" xfId="74" applyFont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0" xfId="63" applyFont="1" applyAlignment="1" applyProtection="1">
      <alignment/>
      <protection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12" fillId="0" borderId="1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9" fillId="15" borderId="0" xfId="73" applyFont="1" applyFill="1" applyBorder="1">
      <alignment/>
      <protection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6" fillId="0" borderId="0" xfId="74" applyFont="1" applyBorder="1" applyAlignment="1">
      <alignment horizontal="center"/>
      <protection/>
    </xf>
    <xf numFmtId="0" fontId="18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horizontal="center"/>
    </xf>
    <xf numFmtId="0" fontId="10" fillId="0" borderId="0" xfId="73" applyAlignment="1">
      <alignment horizontal="center"/>
      <protection/>
    </xf>
    <xf numFmtId="0" fontId="40" fillId="0" borderId="0" xfId="73" applyFont="1" applyAlignment="1">
      <alignment horizontal="center"/>
      <protection/>
    </xf>
    <xf numFmtId="1" fontId="12" fillId="0" borderId="0" xfId="73" applyNumberFormat="1" applyFont="1" applyAlignment="1">
      <alignment horizontal="center"/>
      <protection/>
    </xf>
    <xf numFmtId="0" fontId="10" fillId="0" borderId="0" xfId="73" applyFont="1">
      <alignment/>
      <protection/>
    </xf>
    <xf numFmtId="0" fontId="21" fillId="0" borderId="0" xfId="73" applyFont="1">
      <alignment/>
      <protection/>
    </xf>
    <xf numFmtId="0" fontId="22" fillId="0" borderId="0" xfId="73" applyFont="1">
      <alignment/>
      <protection/>
    </xf>
    <xf numFmtId="0" fontId="22" fillId="0" borderId="0" xfId="73" applyFont="1" applyAlignment="1">
      <alignment horizontal="center"/>
      <protection/>
    </xf>
    <xf numFmtId="0" fontId="10" fillId="0" borderId="0" xfId="73">
      <alignment/>
      <protection/>
    </xf>
    <xf numFmtId="0" fontId="10" fillId="0" borderId="0" xfId="73" applyAlignment="1">
      <alignment horizontal="right"/>
      <protection/>
    </xf>
    <xf numFmtId="1" fontId="10" fillId="0" borderId="0" xfId="73" applyNumberFormat="1">
      <alignment/>
      <protection/>
    </xf>
    <xf numFmtId="0" fontId="10" fillId="0" borderId="0" xfId="73" applyBorder="1">
      <alignment/>
      <protection/>
    </xf>
    <xf numFmtId="1" fontId="2" fillId="0" borderId="0" xfId="73" applyNumberFormat="1" applyFont="1" applyBorder="1" applyAlignment="1">
      <alignment horizontal="center"/>
      <protection/>
    </xf>
    <xf numFmtId="0" fontId="12" fillId="0" borderId="0" xfId="73" applyFont="1" applyAlignment="1">
      <alignment horizontal="center"/>
      <protection/>
    </xf>
    <xf numFmtId="0" fontId="41" fillId="0" borderId="0" xfId="73" applyFont="1">
      <alignment/>
      <protection/>
    </xf>
    <xf numFmtId="0" fontId="0" fillId="0" borderId="0" xfId="73" applyFont="1">
      <alignment/>
      <protection/>
    </xf>
    <xf numFmtId="0" fontId="0" fillId="0" borderId="0" xfId="73" applyFont="1" applyAlignment="1">
      <alignment horizontal="center"/>
      <protection/>
    </xf>
    <xf numFmtId="0" fontId="42" fillId="0" borderId="0" xfId="73" applyFont="1" applyBorder="1">
      <alignment/>
      <protection/>
    </xf>
    <xf numFmtId="0" fontId="43" fillId="0" borderId="0" xfId="73" applyFont="1" applyBorder="1">
      <alignment/>
      <protection/>
    </xf>
    <xf numFmtId="0" fontId="2" fillId="0" borderId="0" xfId="73" applyFont="1" applyBorder="1" applyAlignment="1">
      <alignment horizontal="left"/>
      <protection/>
    </xf>
    <xf numFmtId="0" fontId="44" fillId="0" borderId="0" xfId="73" applyFont="1" applyBorder="1" applyAlignment="1">
      <alignment horizontal="left"/>
      <protection/>
    </xf>
    <xf numFmtId="0" fontId="10" fillId="0" borderId="0" xfId="73" applyFont="1" applyBorder="1">
      <alignment/>
      <protection/>
    </xf>
    <xf numFmtId="0" fontId="39" fillId="0" borderId="29" xfId="73" applyFont="1" applyBorder="1" applyAlignment="1">
      <alignment horizontal="left"/>
      <protection/>
    </xf>
    <xf numFmtId="0" fontId="0" fillId="0" borderId="19" xfId="73" applyFont="1" applyBorder="1">
      <alignment/>
      <protection/>
    </xf>
    <xf numFmtId="0" fontId="2" fillId="0" borderId="30" xfId="73" applyFont="1" applyBorder="1">
      <alignment/>
      <protection/>
    </xf>
    <xf numFmtId="0" fontId="39" fillId="0" borderId="31" xfId="73" applyFont="1" applyBorder="1">
      <alignment/>
      <protection/>
    </xf>
    <xf numFmtId="0" fontId="0" fillId="0" borderId="0" xfId="73" applyFont="1" applyBorder="1">
      <alignment/>
      <protection/>
    </xf>
    <xf numFmtId="0" fontId="39" fillId="0" borderId="32" xfId="73" applyFont="1" applyBorder="1" applyAlignment="1">
      <alignment horizontal="left"/>
      <protection/>
    </xf>
    <xf numFmtId="0" fontId="45" fillId="0" borderId="33" xfId="73" applyFont="1" applyBorder="1" applyAlignment="1">
      <alignment horizontal="center"/>
      <protection/>
    </xf>
    <xf numFmtId="0" fontId="2" fillId="0" borderId="34" xfId="73" applyFont="1" applyBorder="1">
      <alignment/>
      <protection/>
    </xf>
    <xf numFmtId="0" fontId="39" fillId="0" borderId="35" xfId="73" applyFont="1" applyBorder="1">
      <alignment/>
      <protection/>
    </xf>
    <xf numFmtId="0" fontId="39" fillId="0" borderId="30" xfId="73" applyFont="1" applyFill="1" applyBorder="1">
      <alignment/>
      <protection/>
    </xf>
    <xf numFmtId="0" fontId="2" fillId="0" borderId="36" xfId="73" applyFont="1" applyFill="1" applyBorder="1">
      <alignment/>
      <protection/>
    </xf>
    <xf numFmtId="0" fontId="16" fillId="0" borderId="20" xfId="73" applyFont="1" applyFill="1" applyBorder="1" applyAlignment="1">
      <alignment horizontal="center"/>
      <protection/>
    </xf>
    <xf numFmtId="0" fontId="2" fillId="0" borderId="12" xfId="73" applyFont="1" applyFill="1" applyBorder="1" applyAlignment="1">
      <alignment horizontal="center"/>
      <protection/>
    </xf>
    <xf numFmtId="14" fontId="2" fillId="0" borderId="37" xfId="73" applyNumberFormat="1" applyFont="1" applyFill="1" applyBorder="1" applyAlignment="1">
      <alignment horizontal="left"/>
      <protection/>
    </xf>
    <xf numFmtId="0" fontId="0" fillId="0" borderId="38" xfId="73" applyFont="1" applyFill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46" fillId="0" borderId="39" xfId="73" applyFont="1" applyFill="1" applyBorder="1" applyAlignment="1">
      <alignment horizontal="center"/>
      <protection/>
    </xf>
    <xf numFmtId="0" fontId="1" fillId="0" borderId="40" xfId="73" applyFont="1" applyFill="1" applyBorder="1" applyAlignment="1">
      <alignment horizontal="center"/>
      <protection/>
    </xf>
    <xf numFmtId="0" fontId="1" fillId="0" borderId="39" xfId="73" applyFont="1" applyFill="1" applyBorder="1" applyAlignment="1">
      <alignment horizontal="center"/>
      <protection/>
    </xf>
    <xf numFmtId="1" fontId="1" fillId="0" borderId="39" xfId="73" applyNumberFormat="1" applyFont="1" applyFill="1" applyBorder="1" applyAlignment="1">
      <alignment horizontal="center"/>
      <protection/>
    </xf>
    <xf numFmtId="0" fontId="47" fillId="0" borderId="39" xfId="73" applyFont="1" applyFill="1" applyBorder="1" applyAlignment="1">
      <alignment horizontal="center"/>
      <protection/>
    </xf>
    <xf numFmtId="0" fontId="0" fillId="0" borderId="13" xfId="73" applyFont="1" applyFill="1" applyBorder="1" applyAlignment="1">
      <alignment horizontal="center"/>
      <protection/>
    </xf>
    <xf numFmtId="0" fontId="1" fillId="0" borderId="0" xfId="73" applyFont="1" applyFill="1" applyBorder="1" applyAlignment="1">
      <alignment horizontal="center"/>
      <protection/>
    </xf>
    <xf numFmtId="1" fontId="0" fillId="0" borderId="24" xfId="73" applyNumberFormat="1" applyFont="1" applyFill="1" applyBorder="1" applyAlignment="1">
      <alignment horizontal="center"/>
      <protection/>
    </xf>
    <xf numFmtId="0" fontId="47" fillId="0" borderId="19" xfId="73" applyFont="1" applyFill="1" applyBorder="1" applyAlignment="1">
      <alignment horizontal="center"/>
      <protection/>
    </xf>
    <xf numFmtId="0" fontId="0" fillId="0" borderId="10" xfId="73" applyFont="1" applyFill="1" applyBorder="1" applyAlignment="1">
      <alignment horizontal="center"/>
      <protection/>
    </xf>
    <xf numFmtId="0" fontId="0" fillId="0" borderId="24" xfId="73" applyFont="1" applyFill="1" applyBorder="1">
      <alignment/>
      <protection/>
    </xf>
    <xf numFmtId="0" fontId="0" fillId="0" borderId="24" xfId="73" applyFont="1" applyFill="1" applyBorder="1" applyAlignment="1">
      <alignment horizontal="center"/>
      <protection/>
    </xf>
    <xf numFmtId="0" fontId="0" fillId="0" borderId="41" xfId="73" applyFont="1" applyFill="1" applyBorder="1" applyAlignment="1">
      <alignment horizontal="center"/>
      <protection/>
    </xf>
    <xf numFmtId="0" fontId="0" fillId="0" borderId="42" xfId="73" applyFont="1" applyFill="1" applyBorder="1">
      <alignment/>
      <protection/>
    </xf>
    <xf numFmtId="0" fontId="0" fillId="0" borderId="11" xfId="73" applyFont="1" applyFill="1" applyBorder="1" applyAlignment="1">
      <alignment horizontal="center"/>
      <protection/>
    </xf>
    <xf numFmtId="0" fontId="0" fillId="0" borderId="27" xfId="73" applyFont="1" applyFill="1" applyBorder="1">
      <alignment/>
      <protection/>
    </xf>
    <xf numFmtId="0" fontId="0" fillId="0" borderId="0" xfId="73" applyFont="1" applyFill="1" applyBorder="1" applyAlignment="1">
      <alignment horizontal="center"/>
      <protection/>
    </xf>
    <xf numFmtId="0" fontId="2" fillId="0" borderId="0" xfId="73" applyFont="1" applyBorder="1" applyAlignment="1">
      <alignment horizontal="center"/>
      <protection/>
    </xf>
    <xf numFmtId="0" fontId="0" fillId="15" borderId="0" xfId="73" applyFont="1" applyFill="1" applyBorder="1">
      <alignment/>
      <protection/>
    </xf>
    <xf numFmtId="0" fontId="0" fillId="0" borderId="0" xfId="73" applyFont="1" applyBorder="1" applyAlignment="1">
      <alignment horizontal="center"/>
      <protection/>
    </xf>
    <xf numFmtId="0" fontId="48" fillId="0" borderId="0" xfId="73" applyFont="1" applyFill="1" applyBorder="1" applyAlignment="1">
      <alignment horizontal="center"/>
      <protection/>
    </xf>
    <xf numFmtId="0" fontId="2" fillId="0" borderId="20" xfId="73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39" fillId="0" borderId="16" xfId="73" applyFont="1" applyFill="1" applyBorder="1">
      <alignment/>
      <protection/>
    </xf>
    <xf numFmtId="0" fontId="2" fillId="0" borderId="26" xfId="73" applyFont="1" applyFill="1" applyBorder="1">
      <alignment/>
      <protection/>
    </xf>
    <xf numFmtId="0" fontId="9" fillId="0" borderId="0" xfId="0" applyFont="1" applyAlignment="1">
      <alignment horizontal="left"/>
    </xf>
    <xf numFmtId="1" fontId="12" fillId="0" borderId="4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0" xfId="74" applyFont="1">
      <alignment/>
      <protection/>
    </xf>
    <xf numFmtId="0" fontId="50" fillId="0" borderId="0" xfId="74" applyFont="1" applyAlignment="1">
      <alignment horizontal="center"/>
      <protection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1" fontId="0" fillId="0" borderId="42" xfId="73" applyNumberFormat="1" applyFont="1" applyFill="1" applyBorder="1" applyAlignment="1">
      <alignment horizontal="center"/>
      <protection/>
    </xf>
    <xf numFmtId="1" fontId="0" fillId="0" borderId="27" xfId="73" applyNumberFormat="1" applyFont="1" applyFill="1" applyBorder="1" applyAlignment="1">
      <alignment horizontal="center"/>
      <protection/>
    </xf>
    <xf numFmtId="0" fontId="0" fillId="15" borderId="0" xfId="73" applyFont="1" applyFill="1" applyBorder="1" applyAlignment="1">
      <alignment horizontal="center"/>
      <protection/>
    </xf>
    <xf numFmtId="0" fontId="20" fillId="0" borderId="0" xfId="74" applyFont="1" applyBorder="1" applyAlignment="1">
      <alignment horizontal="center"/>
      <protection/>
    </xf>
    <xf numFmtId="0" fontId="20" fillId="0" borderId="0" xfId="73" applyFont="1" applyBorder="1" applyAlignment="1">
      <alignment horizontal="center"/>
      <protection/>
    </xf>
    <xf numFmtId="0" fontId="0" fillId="0" borderId="22" xfId="73" applyFont="1" applyFill="1" applyBorder="1" applyAlignment="1">
      <alignment horizontal="center"/>
      <protection/>
    </xf>
    <xf numFmtId="1" fontId="0" fillId="0" borderId="46" xfId="73" applyNumberFormat="1" applyFont="1" applyFill="1" applyBorder="1" applyAlignment="1">
      <alignment horizontal="center"/>
      <protection/>
    </xf>
    <xf numFmtId="0" fontId="47" fillId="0" borderId="47" xfId="73" applyFont="1" applyFill="1" applyBorder="1" applyAlignment="1">
      <alignment horizontal="center"/>
      <protection/>
    </xf>
    <xf numFmtId="0" fontId="46" fillId="0" borderId="40" xfId="73" applyFont="1" applyFill="1" applyBorder="1" applyAlignment="1">
      <alignment horizontal="center"/>
      <protection/>
    </xf>
    <xf numFmtId="1" fontId="1" fillId="0" borderId="40" xfId="73" applyNumberFormat="1" applyFont="1" applyFill="1" applyBorder="1" applyAlignment="1">
      <alignment horizontal="center"/>
      <protection/>
    </xf>
    <xf numFmtId="0" fontId="47" fillId="0" borderId="40" xfId="73" applyFont="1" applyFill="1" applyBorder="1" applyAlignment="1">
      <alignment horizontal="center"/>
      <protection/>
    </xf>
    <xf numFmtId="0" fontId="6" fillId="0" borderId="4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49" fillId="0" borderId="49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49" fillId="0" borderId="20" xfId="73" applyFont="1" applyBorder="1" applyAlignment="1">
      <alignment horizontal="center"/>
      <protection/>
    </xf>
    <xf numFmtId="0" fontId="49" fillId="0" borderId="49" xfId="73" applyFont="1" applyBorder="1" applyAlignment="1">
      <alignment horizontal="center"/>
      <protection/>
    </xf>
    <xf numFmtId="0" fontId="49" fillId="0" borderId="20" xfId="73" applyFont="1" applyFill="1" applyBorder="1" applyAlignment="1">
      <alignment horizontal="center"/>
      <protection/>
    </xf>
    <xf numFmtId="0" fontId="49" fillId="0" borderId="16" xfId="73" applyFont="1" applyBorder="1" applyAlignment="1">
      <alignment horizontal="center"/>
      <protection/>
    </xf>
    <xf numFmtId="0" fontId="49" fillId="0" borderId="17" xfId="73" applyFont="1" applyBorder="1" applyAlignment="1">
      <alignment horizontal="center"/>
      <protection/>
    </xf>
    <xf numFmtId="0" fontId="49" fillId="0" borderId="26" xfId="73" applyFont="1" applyBorder="1" applyAlignment="1">
      <alignment horizontal="center"/>
      <protection/>
    </xf>
    <xf numFmtId="0" fontId="20" fillId="0" borderId="10" xfId="73" applyFont="1" applyBorder="1" applyAlignment="1">
      <alignment horizontal="center"/>
      <protection/>
    </xf>
    <xf numFmtId="0" fontId="20" fillId="0" borderId="24" xfId="73" applyFont="1" applyBorder="1" applyAlignment="1">
      <alignment horizontal="center"/>
      <protection/>
    </xf>
    <xf numFmtId="0" fontId="20" fillId="0" borderId="50" xfId="73" applyFont="1" applyBorder="1" applyAlignment="1">
      <alignment horizontal="center"/>
      <protection/>
    </xf>
    <xf numFmtId="0" fontId="19" fillId="0" borderId="27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51" xfId="0" applyFont="1" applyBorder="1" applyAlignment="1">
      <alignment wrapText="1"/>
    </xf>
    <xf numFmtId="0" fontId="19" fillId="0" borderId="51" xfId="0" applyFont="1" applyBorder="1" applyAlignment="1">
      <alignment horizontal="center" vertical="top"/>
    </xf>
    <xf numFmtId="0" fontId="19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45" xfId="0" applyFont="1" applyBorder="1" applyAlignment="1">
      <alignment horizontal="center"/>
    </xf>
    <xf numFmtId="202" fontId="19" fillId="0" borderId="21" xfId="0" applyNumberFormat="1" applyFont="1" applyBorder="1" applyAlignment="1">
      <alignment horizontal="center"/>
    </xf>
    <xf numFmtId="202" fontId="19" fillId="0" borderId="10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202" fontId="20" fillId="0" borderId="2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" fillId="0" borderId="52" xfId="73" applyFont="1" applyFill="1" applyBorder="1" applyAlignment="1">
      <alignment horizontal="center"/>
      <protection/>
    </xf>
    <xf numFmtId="0" fontId="1" fillId="0" borderId="12" xfId="73" applyFont="1" applyFill="1" applyBorder="1" applyAlignment="1">
      <alignment horizontal="center"/>
      <protection/>
    </xf>
    <xf numFmtId="0" fontId="1" fillId="0" borderId="10" xfId="73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0" fillId="0" borderId="33" xfId="73" applyFont="1" applyFill="1" applyBorder="1">
      <alignment/>
      <protection/>
    </xf>
    <xf numFmtId="0" fontId="1" fillId="0" borderId="19" xfId="73" applyFont="1" applyFill="1" applyBorder="1" applyAlignment="1">
      <alignment horizontal="center"/>
      <protection/>
    </xf>
    <xf numFmtId="0" fontId="1" fillId="0" borderId="47" xfId="73" applyFont="1" applyFill="1" applyBorder="1" applyAlignment="1">
      <alignment horizontal="center"/>
      <protection/>
    </xf>
    <xf numFmtId="1" fontId="0" fillId="0" borderId="10" xfId="73" applyNumberFormat="1" applyFont="1" applyFill="1" applyBorder="1" applyAlignment="1">
      <alignment horizontal="center"/>
      <protection/>
    </xf>
    <xf numFmtId="0" fontId="1" fillId="0" borderId="31" xfId="73" applyFont="1" applyFill="1" applyBorder="1" applyAlignment="1">
      <alignment horizontal="center"/>
      <protection/>
    </xf>
    <xf numFmtId="0" fontId="1" fillId="0" borderId="53" xfId="73" applyFont="1" applyFill="1" applyBorder="1" applyAlignment="1">
      <alignment horizontal="center"/>
      <protection/>
    </xf>
    <xf numFmtId="0" fontId="1" fillId="0" borderId="35" xfId="73" applyFont="1" applyFill="1" applyBorder="1" applyAlignment="1">
      <alignment horizontal="center"/>
      <protection/>
    </xf>
    <xf numFmtId="0" fontId="1" fillId="0" borderId="38" xfId="73" applyFont="1" applyFill="1" applyBorder="1" applyAlignment="1">
      <alignment horizontal="center"/>
      <protection/>
    </xf>
    <xf numFmtId="0" fontId="49" fillId="0" borderId="20" xfId="0" applyFont="1" applyBorder="1" applyAlignment="1" quotePrefix="1">
      <alignment horizontal="center"/>
    </xf>
    <xf numFmtId="202" fontId="20" fillId="0" borderId="10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4" fillId="0" borderId="54" xfId="74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4" xfId="74" applyFont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24" xfId="0" applyFont="1" applyBorder="1" applyAlignment="1">
      <alignment/>
    </xf>
    <xf numFmtId="202" fontId="19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49" fontId="64" fillId="0" borderId="0" xfId="0" applyNumberFormat="1" applyFont="1" applyBorder="1" applyAlignment="1">
      <alignment horizontal="center" wrapText="1"/>
    </xf>
    <xf numFmtId="0" fontId="49" fillId="0" borderId="13" xfId="0" applyFont="1" applyBorder="1" applyAlignment="1" quotePrefix="1">
      <alignment horizontal="center"/>
    </xf>
    <xf numFmtId="202" fontId="20" fillId="0" borderId="12" xfId="0" applyNumberFormat="1" applyFont="1" applyBorder="1" applyAlignment="1">
      <alignment horizontal="center"/>
    </xf>
    <xf numFmtId="202" fontId="20" fillId="0" borderId="2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2" fillId="0" borderId="58" xfId="73" applyFont="1" applyBorder="1">
      <alignment/>
      <protection/>
    </xf>
    <xf numFmtId="0" fontId="2" fillId="0" borderId="59" xfId="73" applyFont="1" applyBorder="1">
      <alignment/>
      <protection/>
    </xf>
    <xf numFmtId="0" fontId="16" fillId="0" borderId="13" xfId="73" applyFont="1" applyFill="1" applyBorder="1" applyAlignment="1">
      <alignment horizontal="center"/>
      <protection/>
    </xf>
    <xf numFmtId="0" fontId="19" fillId="0" borderId="50" xfId="73" applyFont="1" applyBorder="1" applyAlignment="1">
      <alignment horizontal="center"/>
      <protection/>
    </xf>
    <xf numFmtId="0" fontId="63" fillId="0" borderId="52" xfId="0" applyFont="1" applyFill="1" applyBorder="1" applyAlignment="1" applyProtection="1">
      <alignment horizontal="right" vertical="center" wrapText="1"/>
      <protection/>
    </xf>
    <xf numFmtId="0" fontId="63" fillId="0" borderId="52" xfId="0" applyFont="1" applyFill="1" applyBorder="1" applyAlignment="1" applyProtection="1">
      <alignment vertical="center" wrapText="1"/>
      <protection/>
    </xf>
    <xf numFmtId="0" fontId="63" fillId="0" borderId="52" xfId="0" applyFont="1" applyFill="1" applyBorder="1" applyAlignment="1" applyProtection="1">
      <alignment horizontal="left" vertical="center" wrapText="1"/>
      <protection/>
    </xf>
    <xf numFmtId="0" fontId="4" fillId="0" borderId="0" xfId="63" applyAlignment="1" applyProtection="1">
      <alignment/>
      <protection/>
    </xf>
    <xf numFmtId="0" fontId="39" fillId="0" borderId="0" xfId="73" applyFont="1" applyFill="1" applyBorder="1">
      <alignment/>
      <protection/>
    </xf>
    <xf numFmtId="0" fontId="2" fillId="0" borderId="0" xfId="73" applyFont="1" applyBorder="1">
      <alignment/>
      <protection/>
    </xf>
    <xf numFmtId="0" fontId="39" fillId="0" borderId="0" xfId="73" applyFont="1" applyBorder="1">
      <alignment/>
      <protection/>
    </xf>
    <xf numFmtId="0" fontId="19" fillId="0" borderId="60" xfId="73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12" xfId="73" applyFont="1" applyFill="1" applyBorder="1" applyAlignment="1">
      <alignment horizontal="center"/>
      <protection/>
    </xf>
    <xf numFmtId="0" fontId="0" fillId="0" borderId="30" xfId="73" applyFont="1" applyFill="1" applyBorder="1" applyAlignment="1">
      <alignment horizontal="center"/>
      <protection/>
    </xf>
    <xf numFmtId="0" fontId="0" fillId="0" borderId="55" xfId="73" applyFont="1" applyFill="1" applyBorder="1" applyAlignment="1">
      <alignment horizontal="center"/>
      <protection/>
    </xf>
    <xf numFmtId="0" fontId="0" fillId="0" borderId="52" xfId="73" applyFont="1" applyFill="1" applyBorder="1" applyAlignment="1">
      <alignment horizontal="center"/>
      <protection/>
    </xf>
    <xf numFmtId="0" fontId="0" fillId="0" borderId="34" xfId="73" applyFont="1" applyFill="1" applyBorder="1" applyAlignment="1">
      <alignment horizontal="center"/>
      <protection/>
    </xf>
    <xf numFmtId="0" fontId="0" fillId="0" borderId="40" xfId="73" applyFont="1" applyFill="1" applyBorder="1" applyAlignment="1">
      <alignment horizontal="center"/>
      <protection/>
    </xf>
    <xf numFmtId="20" fontId="2" fillId="0" borderId="58" xfId="73" applyNumberFormat="1" applyFont="1" applyBorder="1">
      <alignment/>
      <protection/>
    </xf>
    <xf numFmtId="0" fontId="1" fillId="0" borderId="3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9" fillId="0" borderId="52" xfId="0" applyFont="1" applyBorder="1" applyAlignment="1">
      <alignment/>
    </xf>
    <xf numFmtId="0" fontId="1" fillId="0" borderId="52" xfId="0" applyFont="1" applyFill="1" applyBorder="1" applyAlignment="1">
      <alignment/>
    </xf>
    <xf numFmtId="0" fontId="1" fillId="15" borderId="52" xfId="73" applyFont="1" applyFill="1" applyBorder="1">
      <alignment/>
      <protection/>
    </xf>
    <xf numFmtId="0" fontId="1" fillId="0" borderId="52" xfId="0" applyFont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202" fontId="20" fillId="0" borderId="22" xfId="0" applyNumberFormat="1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63" fillId="0" borderId="65" xfId="0" applyFont="1" applyFill="1" applyBorder="1" applyAlignment="1" applyProtection="1">
      <alignment horizontal="right" vertical="center" wrapText="1"/>
      <protection/>
    </xf>
    <xf numFmtId="0" fontId="63" fillId="0" borderId="65" xfId="0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37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202" fontId="19" fillId="0" borderId="4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63" fillId="0" borderId="68" xfId="0" applyFont="1" applyFill="1" applyBorder="1" applyAlignment="1" applyProtection="1">
      <alignment horizontal="right" vertical="center" wrapText="1"/>
      <protection/>
    </xf>
    <xf numFmtId="0" fontId="63" fillId="0" borderId="68" xfId="0" applyFont="1" applyFill="1" applyBorder="1" applyAlignment="1" applyProtection="1">
      <alignment vertical="center" wrapText="1"/>
      <protection/>
    </xf>
    <xf numFmtId="1" fontId="0" fillId="0" borderId="0" xfId="73" applyNumberFormat="1" applyFont="1" applyFill="1" applyBorder="1" applyAlignment="1">
      <alignment horizontal="center"/>
      <protection/>
    </xf>
    <xf numFmtId="0" fontId="0" fillId="0" borderId="0" xfId="73" applyFont="1" applyFill="1" applyBorder="1">
      <alignment/>
      <protection/>
    </xf>
    <xf numFmtId="0" fontId="63" fillId="0" borderId="0" xfId="0" applyFont="1" applyFill="1" applyBorder="1" applyAlignment="1" applyProtection="1">
      <alignment horizontal="right" vertical="center" wrapText="1"/>
      <protection/>
    </xf>
    <xf numFmtId="0" fontId="1" fillId="0" borderId="41" xfId="73" applyFont="1" applyFill="1" applyBorder="1" applyAlignment="1">
      <alignment horizontal="center"/>
      <protection/>
    </xf>
    <xf numFmtId="0" fontId="63" fillId="0" borderId="65" xfId="0" applyFont="1" applyFill="1" applyBorder="1" applyAlignment="1" applyProtection="1">
      <alignment horizontal="center" vertical="center" wrapText="1"/>
      <protection/>
    </xf>
    <xf numFmtId="1" fontId="20" fillId="0" borderId="24" xfId="73" applyNumberFormat="1" applyFont="1" applyBorder="1" applyAlignment="1">
      <alignment horizontal="center"/>
      <protection/>
    </xf>
    <xf numFmtId="1" fontId="20" fillId="0" borderId="46" xfId="73" applyNumberFormat="1" applyFont="1" applyBorder="1" applyAlignment="1">
      <alignment horizontal="center"/>
      <protection/>
    </xf>
    <xf numFmtId="1" fontId="20" fillId="0" borderId="21" xfId="73" applyNumberFormat="1" applyFont="1" applyBorder="1" applyAlignment="1">
      <alignment horizontal="center"/>
      <protection/>
    </xf>
    <xf numFmtId="1" fontId="20" fillId="0" borderId="60" xfId="73" applyNumberFormat="1" applyFont="1" applyBorder="1" applyAlignment="1">
      <alignment horizontal="center"/>
      <protection/>
    </xf>
    <xf numFmtId="1" fontId="20" fillId="0" borderId="10" xfId="73" applyNumberFormat="1" applyFont="1" applyBorder="1" applyAlignment="1">
      <alignment horizontal="center"/>
      <protection/>
    </xf>
    <xf numFmtId="1" fontId="20" fillId="0" borderId="50" xfId="73" applyNumberFormat="1" applyFont="1" applyBorder="1" applyAlignment="1">
      <alignment horizontal="center"/>
      <protection/>
    </xf>
    <xf numFmtId="1" fontId="20" fillId="0" borderId="27" xfId="73" applyNumberFormat="1" applyFont="1" applyBorder="1" applyAlignment="1">
      <alignment horizontal="center"/>
      <protection/>
    </xf>
    <xf numFmtId="1" fontId="20" fillId="0" borderId="11" xfId="73" applyNumberFormat="1" applyFont="1" applyBorder="1" applyAlignment="1">
      <alignment horizontal="center"/>
      <protection/>
    </xf>
    <xf numFmtId="1" fontId="20" fillId="0" borderId="69" xfId="73" applyNumberFormat="1" applyFont="1" applyBorder="1" applyAlignment="1">
      <alignment horizontal="center"/>
      <protection/>
    </xf>
    <xf numFmtId="1" fontId="20" fillId="0" borderId="48" xfId="73" applyNumberFormat="1" applyFont="1" applyBorder="1" applyAlignment="1">
      <alignment horizontal="center"/>
      <protection/>
    </xf>
    <xf numFmtId="0" fontId="19" fillId="15" borderId="65" xfId="73" applyFont="1" applyFill="1" applyBorder="1">
      <alignment/>
      <protection/>
    </xf>
    <xf numFmtId="0" fontId="63" fillId="0" borderId="70" xfId="0" applyFont="1" applyFill="1" applyBorder="1" applyAlignment="1" applyProtection="1">
      <alignment horizontal="right" vertical="center" wrapText="1"/>
      <protection/>
    </xf>
    <xf numFmtId="0" fontId="63" fillId="0" borderId="70" xfId="0" applyFont="1" applyFill="1" applyBorder="1" applyAlignment="1" applyProtection="1">
      <alignment vertical="center" wrapText="1"/>
      <protection/>
    </xf>
    <xf numFmtId="0" fontId="63" fillId="0" borderId="71" xfId="0" applyFont="1" applyFill="1" applyBorder="1" applyAlignment="1" applyProtection="1">
      <alignment horizontal="right" vertical="center" wrapText="1"/>
      <protection/>
    </xf>
    <xf numFmtId="0" fontId="63" fillId="0" borderId="71" xfId="0" applyFont="1" applyFill="1" applyBorder="1" applyAlignment="1" applyProtection="1">
      <alignment vertical="center" wrapText="1"/>
      <protection/>
    </xf>
    <xf numFmtId="0" fontId="14" fillId="0" borderId="10" xfId="74" applyFont="1" applyBorder="1" applyAlignment="1">
      <alignment horizontal="center" vertical="center"/>
      <protection/>
    </xf>
    <xf numFmtId="0" fontId="1" fillId="0" borderId="7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14" fillId="0" borderId="73" xfId="0" applyFont="1" applyFill="1" applyBorder="1" applyAlignment="1">
      <alignment horizontal="center" vertical="center"/>
    </xf>
    <xf numFmtId="0" fontId="14" fillId="15" borderId="48" xfId="73" applyFont="1" applyFill="1" applyBorder="1" applyAlignment="1">
      <alignment vertical="center"/>
      <protection/>
    </xf>
    <xf numFmtId="0" fontId="14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49" fontId="20" fillId="0" borderId="12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9" fillId="0" borderId="4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29" xfId="74" applyFont="1" applyBorder="1" applyAlignment="1">
      <alignment horizontal="center"/>
      <protection/>
    </xf>
    <xf numFmtId="0" fontId="20" fillId="0" borderId="51" xfId="74" applyFont="1" applyBorder="1" applyAlignment="1">
      <alignment horizontal="center"/>
      <protection/>
    </xf>
    <xf numFmtId="0" fontId="20" fillId="0" borderId="19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49" fontId="19" fillId="0" borderId="52" xfId="0" applyNumberFormat="1" applyFont="1" applyBorder="1" applyAlignment="1">
      <alignment horizontal="center"/>
    </xf>
    <xf numFmtId="0" fontId="19" fillId="0" borderId="52" xfId="0" applyFont="1" applyBorder="1" applyAlignment="1">
      <alignment horizontal="center" vertical="top" wrapText="1"/>
    </xf>
    <xf numFmtId="0" fontId="19" fillId="0" borderId="52" xfId="0" applyFont="1" applyFill="1" applyBorder="1" applyAlignment="1">
      <alignment horizontal="center" vertical="top" wrapText="1"/>
    </xf>
    <xf numFmtId="0" fontId="19" fillId="0" borderId="52" xfId="0" applyFont="1" applyBorder="1" applyAlignment="1">
      <alignment horizontal="center"/>
    </xf>
    <xf numFmtId="0" fontId="19" fillId="0" borderId="52" xfId="74" applyFont="1" applyFill="1" applyBorder="1" applyAlignment="1">
      <alignment horizontal="center"/>
      <protection/>
    </xf>
    <xf numFmtId="0" fontId="49" fillId="0" borderId="17" xfId="74" applyFont="1" applyBorder="1" applyAlignment="1">
      <alignment horizontal="center" vertical="center"/>
      <protection/>
    </xf>
    <xf numFmtId="0" fontId="49" fillId="0" borderId="17" xfId="74" applyFont="1" applyBorder="1" applyAlignment="1">
      <alignment horizontal="center" vertical="center" wrapText="1"/>
      <protection/>
    </xf>
    <xf numFmtId="0" fontId="49" fillId="0" borderId="18" xfId="74" applyFont="1" applyFill="1" applyBorder="1" applyAlignment="1">
      <alignment horizontal="center" vertical="center"/>
      <protection/>
    </xf>
    <xf numFmtId="0" fontId="1" fillId="0" borderId="52" xfId="74" applyFont="1" applyBorder="1" applyAlignment="1">
      <alignment horizontal="center"/>
      <protection/>
    </xf>
    <xf numFmtId="0" fontId="1" fillId="0" borderId="52" xfId="74" applyFont="1" applyFill="1" applyBorder="1" applyAlignment="1">
      <alignment horizontal="center"/>
      <protection/>
    </xf>
    <xf numFmtId="0" fontId="1" fillId="15" borderId="52" xfId="74" applyFont="1" applyFill="1" applyBorder="1" applyAlignment="1">
      <alignment horizontal="center"/>
      <protection/>
    </xf>
    <xf numFmtId="0" fontId="19" fillId="0" borderId="53" xfId="0" applyFont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49" fillId="0" borderId="43" xfId="7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9" fillId="0" borderId="0" xfId="74" applyFont="1" applyBorder="1" applyAlignment="1">
      <alignment horizontal="center" vertical="center"/>
      <protection/>
    </xf>
    <xf numFmtId="0" fontId="49" fillId="0" borderId="0" xfId="74" applyFont="1" applyBorder="1" applyAlignment="1">
      <alignment horizontal="center" vertical="center" wrapText="1"/>
      <protection/>
    </xf>
    <xf numFmtId="0" fontId="49" fillId="0" borderId="0" xfId="74" applyFont="1" applyFill="1" applyBorder="1" applyAlignment="1">
      <alignment horizontal="center" vertical="center"/>
      <protection/>
    </xf>
    <xf numFmtId="0" fontId="1" fillId="0" borderId="52" xfId="0" applyFont="1" applyBorder="1" applyAlignment="1">
      <alignment vertical="top" wrapText="1"/>
    </xf>
    <xf numFmtId="0" fontId="1" fillId="0" borderId="52" xfId="0" applyFont="1" applyBorder="1" applyAlignment="1">
      <alignment horizontal="left"/>
    </xf>
    <xf numFmtId="49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8" xfId="74" applyFont="1" applyBorder="1" applyAlignment="1">
      <alignment horizontal="center"/>
      <protection/>
    </xf>
    <xf numFmtId="0" fontId="1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2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1" fillId="0" borderId="3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3" fillId="0" borderId="71" xfId="0" applyFont="1" applyFill="1" applyBorder="1" applyAlignment="1" applyProtection="1">
      <alignment horizontal="center" vertical="center" wrapText="1"/>
      <protection/>
    </xf>
    <xf numFmtId="0" fontId="63" fillId="0" borderId="70" xfId="0" applyFont="1" applyFill="1" applyBorder="1" applyAlignment="1" applyProtection="1">
      <alignment horizontal="center" vertical="center" wrapText="1"/>
      <protection/>
    </xf>
    <xf numFmtId="0" fontId="63" fillId="0" borderId="68" xfId="0" applyFont="1" applyFill="1" applyBorder="1" applyAlignment="1" applyProtection="1">
      <alignment horizontal="center" vertical="center" wrapText="1"/>
      <protection/>
    </xf>
    <xf numFmtId="0" fontId="61" fillId="15" borderId="65" xfId="73" applyFont="1" applyFill="1" applyBorder="1">
      <alignment/>
      <protection/>
    </xf>
    <xf numFmtId="0" fontId="61" fillId="15" borderId="65" xfId="73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5" xfId="73" applyFont="1" applyBorder="1" applyAlignment="1">
      <alignment horizontal="center"/>
      <protection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o" xfId="60"/>
    <cellStyle name="Comma" xfId="61"/>
    <cellStyle name="Comma [0]" xfId="62"/>
    <cellStyle name="Hyperlink" xfId="63"/>
    <cellStyle name="Izhod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aslov" xfId="71"/>
    <cellStyle name="Navadno_S6B" xfId="72"/>
    <cellStyle name="Navadno_S8E-P" xfId="73"/>
    <cellStyle name="Navadno_STARTNI BROJEVI" xfId="74"/>
    <cellStyle name="Neutralne" xfId="75"/>
    <cellStyle name="Obliczenia" xfId="76"/>
    <cellStyle name="Followed Hyperlink" xfId="77"/>
    <cellStyle name="Opozorilo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15</xdr:row>
      <xdr:rowOff>85725</xdr:rowOff>
    </xdr:from>
    <xdr:to>
      <xdr:col>6</xdr:col>
      <xdr:colOff>457200</xdr:colOff>
      <xdr:row>36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600325"/>
          <a:ext cx="23431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190500</xdr:colOff>
      <xdr:row>9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133350</xdr:rowOff>
    </xdr:from>
    <xdr:to>
      <xdr:col>11</xdr:col>
      <xdr:colOff>133350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3335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0</xdr:rowOff>
    </xdr:from>
    <xdr:to>
      <xdr:col>9</xdr:col>
      <xdr:colOff>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9</xdr:col>
      <xdr:colOff>428625</xdr:colOff>
      <xdr:row>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11</xdr:col>
      <xdr:colOff>19050</xdr:colOff>
      <xdr:row>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0</xdr:rowOff>
    </xdr:from>
    <xdr:to>
      <xdr:col>10</xdr:col>
      <xdr:colOff>600075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0</xdr:rowOff>
    </xdr:from>
    <xdr:to>
      <xdr:col>7</xdr:col>
      <xdr:colOff>1047750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0</xdr:rowOff>
    </xdr:from>
    <xdr:to>
      <xdr:col>9</xdr:col>
      <xdr:colOff>438150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0</xdr:rowOff>
    </xdr:from>
    <xdr:to>
      <xdr:col>9</xdr:col>
      <xdr:colOff>371475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marov.vesolje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F:\SM%20WCup%20-%2035th%20Ljubljana%20Cup%202013\www.komarov.vesolje.ne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F:\SM%20WCup%20-%2035th%20Ljubljana%20Cup%202013\www.komarov.vesolje.ne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omarov.vesolje.n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F:\SM%20WCup%20-%2035th%20Ljubljana%20Cup%202013\www.komarov.vesolje.ne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F:\SM%20WCup%20-%2035th%20Ljubljana%20Cup%202013\www.komarov.vesolje.ne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F:\SM%20WCup%20-%2035th%20Ljubljana%20Cup%202013\www.komarov.vesolje.ne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file://F:\SM%20WCup%20-%2035th%20Ljubljana%20Cup%202013\www.komarov.vesolje.ne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6"/>
  <sheetViews>
    <sheetView tabSelected="1" zoomScalePageLayoutView="0" workbookViewId="0" topLeftCell="A1">
      <selection activeCell="N51" sqref="N51"/>
    </sheetView>
  </sheetViews>
  <sheetFormatPr defaultColWidth="9.140625" defaultRowHeight="12.75"/>
  <sheetData>
    <row r="3" spans="3:9" ht="15">
      <c r="C3" s="439" t="s">
        <v>475</v>
      </c>
      <c r="D3" s="439"/>
      <c r="E3" s="439"/>
      <c r="F3" s="439"/>
      <c r="G3" s="439"/>
      <c r="H3" s="439"/>
      <c r="I3" s="439"/>
    </row>
    <row r="6" spans="3:9" ht="15">
      <c r="C6" s="439" t="s">
        <v>476</v>
      </c>
      <c r="D6" s="439"/>
      <c r="E6" s="439"/>
      <c r="F6" s="439"/>
      <c r="G6" s="439"/>
      <c r="H6" s="439"/>
      <c r="I6" s="439"/>
    </row>
    <row r="9" spans="3:9" ht="15">
      <c r="C9" s="439" t="s">
        <v>477</v>
      </c>
      <c r="D9" s="439"/>
      <c r="E9" s="439"/>
      <c r="F9" s="439"/>
      <c r="G9" s="439"/>
      <c r="H9" s="439"/>
      <c r="I9" s="439"/>
    </row>
    <row r="40" spans="3:8" ht="12.75">
      <c r="C40" s="440" t="s">
        <v>480</v>
      </c>
      <c r="D40" s="440"/>
      <c r="E40" s="440"/>
      <c r="F40" s="440"/>
      <c r="G40" s="440"/>
      <c r="H40" s="440"/>
    </row>
    <row r="42" spans="4:7" ht="12.75">
      <c r="D42" s="440" t="s">
        <v>481</v>
      </c>
      <c r="E42" s="440"/>
      <c r="F42" s="440"/>
      <c r="G42" s="440"/>
    </row>
    <row r="46" spans="3:8" ht="15">
      <c r="C46" s="438" t="s">
        <v>478</v>
      </c>
      <c r="D46" s="438"/>
      <c r="E46" s="438"/>
      <c r="F46" s="438"/>
      <c r="G46" s="438"/>
      <c r="H46" s="438"/>
    </row>
    <row r="48" spans="1:8" ht="12.75">
      <c r="A48" s="416" t="s">
        <v>64</v>
      </c>
      <c r="B48" s="66"/>
      <c r="C48" s="417"/>
      <c r="E48" s="29"/>
      <c r="F48" s="50"/>
      <c r="G48" s="51"/>
      <c r="H48" s="28"/>
    </row>
    <row r="49" spans="1:8" ht="12.75">
      <c r="A49" s="416"/>
      <c r="B49" s="66"/>
      <c r="C49" s="417"/>
      <c r="E49" s="29"/>
      <c r="F49" s="50"/>
      <c r="G49" s="51"/>
      <c r="H49" s="28"/>
    </row>
    <row r="50" spans="1:9" ht="12.75">
      <c r="A50" s="29" t="s">
        <v>63</v>
      </c>
      <c r="B50" s="28"/>
      <c r="C50" s="417"/>
      <c r="E50" s="29"/>
      <c r="G50" s="420" t="s">
        <v>479</v>
      </c>
      <c r="H50" s="420"/>
      <c r="I50" s="28"/>
    </row>
    <row r="51" spans="1:9" ht="12.75">
      <c r="A51" s="29"/>
      <c r="B51" s="28"/>
      <c r="C51" s="417"/>
      <c r="E51" s="29"/>
      <c r="G51" s="420"/>
      <c r="H51" s="420"/>
      <c r="I51" s="28"/>
    </row>
    <row r="52" spans="1:9" ht="12.75">
      <c r="A52" s="29" t="s">
        <v>472</v>
      </c>
      <c r="B52" s="28"/>
      <c r="C52" s="418"/>
      <c r="E52" s="29"/>
      <c r="G52" s="421" t="s">
        <v>67</v>
      </c>
      <c r="H52" s="421"/>
      <c r="I52" s="421"/>
    </row>
    <row r="53" spans="1:9" ht="12.75">
      <c r="A53" s="29"/>
      <c r="B53" s="28"/>
      <c r="C53" s="418"/>
      <c r="E53" s="29"/>
      <c r="G53" s="421"/>
      <c r="H53" s="421"/>
      <c r="I53" s="421"/>
    </row>
    <row r="54" spans="1:9" ht="12.75">
      <c r="A54" s="29" t="s">
        <v>473</v>
      </c>
      <c r="B54" s="29"/>
      <c r="C54" s="419"/>
      <c r="E54" s="29"/>
      <c r="G54" s="420" t="s">
        <v>65</v>
      </c>
      <c r="H54" s="420"/>
      <c r="I54" s="420"/>
    </row>
    <row r="55" spans="7:9" ht="12.75">
      <c r="G55" s="29"/>
      <c r="H55" s="29"/>
      <c r="I55" s="29"/>
    </row>
    <row r="56" spans="7:9" ht="12.75">
      <c r="G56" s="420" t="s">
        <v>474</v>
      </c>
      <c r="H56" s="29"/>
      <c r="I56" s="29"/>
    </row>
    <row r="63" spans="10:13" ht="12.75">
      <c r="J63" s="15"/>
      <c r="K63" s="28"/>
      <c r="L63" s="29"/>
      <c r="M63" s="29"/>
    </row>
    <row r="64" spans="10:13" ht="12.75">
      <c r="J64" s="15"/>
      <c r="K64" s="28"/>
      <c r="L64" s="29"/>
      <c r="M64" s="29"/>
    </row>
    <row r="65" spans="10:13" ht="12.75">
      <c r="J65" s="159"/>
      <c r="K65" s="28"/>
      <c r="L65" s="29"/>
      <c r="M65" s="29"/>
    </row>
    <row r="66" spans="10:13" ht="12.75">
      <c r="J66" s="148"/>
      <c r="K66" s="28"/>
      <c r="L66" s="29"/>
      <c r="M66" s="29"/>
    </row>
  </sheetData>
  <sheetProtection/>
  <mergeCells count="6">
    <mergeCell ref="C46:H46"/>
    <mergeCell ref="C3:I3"/>
    <mergeCell ref="C6:I6"/>
    <mergeCell ref="C9:I9"/>
    <mergeCell ref="C40:H40"/>
    <mergeCell ref="D42:G42"/>
  </mergeCells>
  <printOptions/>
  <pageMargins left="0.7" right="0.7" top="0.4" bottom="0.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0"/>
  <sheetViews>
    <sheetView zoomScalePageLayoutView="0" workbookViewId="0" topLeftCell="A2">
      <selection activeCell="N25" sqref="N24:N2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22.140625" style="0" customWidth="1"/>
    <col min="4" max="4" width="10.28125" style="7" customWidth="1"/>
    <col min="5" max="5" width="8.140625" style="7" customWidth="1"/>
    <col min="6" max="9" width="6.00390625" style="24" customWidth="1"/>
    <col min="10" max="10" width="6.8515625" style="24" customWidth="1"/>
    <col min="11" max="11" width="6.00390625" style="24" customWidth="1"/>
    <col min="12" max="12" width="6.421875" style="24" customWidth="1"/>
  </cols>
  <sheetData>
    <row r="1" ht="12.75"/>
    <row r="2" spans="2:5" ht="19.5">
      <c r="B2" s="11" t="s">
        <v>148</v>
      </c>
      <c r="C2" s="10"/>
      <c r="D2" s="10"/>
      <c r="E2" s="10"/>
    </row>
    <row r="3" spans="2:5" ht="14.25">
      <c r="B3" s="12" t="s">
        <v>3</v>
      </c>
      <c r="C3" s="10"/>
      <c r="D3" s="10"/>
      <c r="E3" s="10"/>
    </row>
    <row r="4" spans="2:5" ht="14.25">
      <c r="B4" s="13" t="s">
        <v>4</v>
      </c>
      <c r="C4" s="10"/>
      <c r="D4" s="10"/>
      <c r="E4" s="10"/>
    </row>
    <row r="5" spans="2:5" ht="14.25">
      <c r="B5" s="12" t="s">
        <v>387</v>
      </c>
      <c r="C5" s="10"/>
      <c r="D5" s="10"/>
      <c r="E5" s="10"/>
    </row>
    <row r="6" spans="2:5" ht="12.75">
      <c r="B6" s="36" t="s">
        <v>19</v>
      </c>
      <c r="C6" s="16"/>
      <c r="D6" s="16"/>
      <c r="E6" s="16"/>
    </row>
    <row r="7" ht="12.75"/>
    <row r="8" ht="12.75"/>
    <row r="9" ht="12.75"/>
    <row r="11" spans="2:12" ht="13.5" thickBot="1">
      <c r="B11" s="18"/>
      <c r="C11" s="31"/>
      <c r="D11" s="21"/>
      <c r="E11" s="21"/>
      <c r="F11" s="22"/>
      <c r="G11" s="25"/>
      <c r="H11" s="22"/>
      <c r="I11" s="22"/>
      <c r="J11" s="22"/>
      <c r="K11" s="22"/>
      <c r="L11" s="23"/>
    </row>
    <row r="12" spans="2:12" ht="13.5" thickBot="1">
      <c r="B12" s="156"/>
      <c r="C12" s="156"/>
      <c r="D12" s="157"/>
      <c r="E12" s="157"/>
      <c r="F12" s="377"/>
      <c r="G12" s="378"/>
      <c r="H12" s="378"/>
      <c r="I12" s="378" t="s">
        <v>392</v>
      </c>
      <c r="J12" s="378"/>
      <c r="K12" s="378"/>
      <c r="L12" s="379"/>
    </row>
    <row r="13" spans="1:12" ht="21.75" thickBot="1">
      <c r="A13" s="366" t="s">
        <v>402</v>
      </c>
      <c r="B13" s="394" t="s">
        <v>388</v>
      </c>
      <c r="C13" s="386" t="s">
        <v>389</v>
      </c>
      <c r="D13" s="387" t="s">
        <v>390</v>
      </c>
      <c r="E13" s="386" t="s">
        <v>391</v>
      </c>
      <c r="F13" s="386" t="s">
        <v>393</v>
      </c>
      <c r="G13" s="386" t="s">
        <v>394</v>
      </c>
      <c r="H13" s="386" t="s">
        <v>395</v>
      </c>
      <c r="I13" s="386" t="s">
        <v>9</v>
      </c>
      <c r="J13" s="386" t="s">
        <v>45</v>
      </c>
      <c r="K13" s="386" t="s">
        <v>396</v>
      </c>
      <c r="L13" s="388" t="s">
        <v>10</v>
      </c>
    </row>
    <row r="14" spans="1:14" ht="12.75">
      <c r="A14" s="407">
        <v>1</v>
      </c>
      <c r="B14" s="408">
        <v>41</v>
      </c>
      <c r="C14" s="409" t="s">
        <v>425</v>
      </c>
      <c r="D14" s="410" t="s">
        <v>197</v>
      </c>
      <c r="E14" s="411" t="s">
        <v>244</v>
      </c>
      <c r="F14" s="412"/>
      <c r="G14" s="412" t="s">
        <v>397</v>
      </c>
      <c r="H14" s="410" t="s">
        <v>397</v>
      </c>
      <c r="I14" s="410"/>
      <c r="J14" s="410"/>
      <c r="K14" s="410" t="s">
        <v>397</v>
      </c>
      <c r="L14" s="413"/>
      <c r="M14" s="16"/>
      <c r="N14" s="49"/>
    </row>
    <row r="15" spans="1:14" ht="12.75">
      <c r="A15" s="414">
        <v>2</v>
      </c>
      <c r="B15" s="389">
        <v>40</v>
      </c>
      <c r="C15" s="399" t="s">
        <v>422</v>
      </c>
      <c r="D15" s="382" t="s">
        <v>195</v>
      </c>
      <c r="E15" s="381" t="s">
        <v>244</v>
      </c>
      <c r="F15" s="380"/>
      <c r="G15" s="380" t="s">
        <v>397</v>
      </c>
      <c r="H15" s="380" t="s">
        <v>397</v>
      </c>
      <c r="I15" s="380"/>
      <c r="J15" s="380"/>
      <c r="K15" s="380" t="s">
        <v>397</v>
      </c>
      <c r="L15" s="392"/>
      <c r="M15" s="16"/>
      <c r="N15" s="49"/>
    </row>
    <row r="16" spans="1:14" ht="12.75">
      <c r="A16" s="414">
        <v>3</v>
      </c>
      <c r="B16" s="389">
        <v>23</v>
      </c>
      <c r="C16" s="399" t="s">
        <v>460</v>
      </c>
      <c r="D16" s="382" t="s">
        <v>96</v>
      </c>
      <c r="E16" s="380" t="s">
        <v>398</v>
      </c>
      <c r="F16" s="380"/>
      <c r="G16" s="380"/>
      <c r="H16" s="380"/>
      <c r="I16" s="380"/>
      <c r="J16" s="380" t="s">
        <v>397</v>
      </c>
      <c r="K16" s="380"/>
      <c r="L16" s="392"/>
      <c r="M16" s="16"/>
      <c r="N16" s="49"/>
    </row>
    <row r="17" spans="1:14" ht="12.75">
      <c r="A17" s="414">
        <v>4</v>
      </c>
      <c r="B17" s="389">
        <v>24</v>
      </c>
      <c r="C17" s="278" t="s">
        <v>456</v>
      </c>
      <c r="D17" s="383" t="s">
        <v>248</v>
      </c>
      <c r="E17" s="380" t="s">
        <v>398</v>
      </c>
      <c r="F17" s="383"/>
      <c r="G17" s="393"/>
      <c r="H17" s="393"/>
      <c r="I17" s="380"/>
      <c r="J17" s="380" t="s">
        <v>397</v>
      </c>
      <c r="K17" s="380"/>
      <c r="L17" s="392"/>
      <c r="M17" s="16"/>
      <c r="N17" s="49"/>
    </row>
    <row r="18" spans="1:14" ht="12.75">
      <c r="A18" s="414">
        <v>5</v>
      </c>
      <c r="B18" s="389">
        <v>2</v>
      </c>
      <c r="C18" s="278" t="s">
        <v>470</v>
      </c>
      <c r="D18" s="383" t="s">
        <v>153</v>
      </c>
      <c r="E18" s="380" t="s">
        <v>177</v>
      </c>
      <c r="F18" s="383" t="s">
        <v>397</v>
      </c>
      <c r="G18" s="393" t="s">
        <v>397</v>
      </c>
      <c r="H18" s="393" t="s">
        <v>397</v>
      </c>
      <c r="I18" s="380"/>
      <c r="J18" s="380"/>
      <c r="K18" s="380" t="s">
        <v>397</v>
      </c>
      <c r="L18" s="392"/>
      <c r="M18" s="16"/>
      <c r="N18" s="49"/>
    </row>
    <row r="19" spans="1:14" ht="12.75">
      <c r="A19" s="414">
        <v>6</v>
      </c>
      <c r="B19" s="389">
        <v>6</v>
      </c>
      <c r="C19" s="279" t="s">
        <v>411</v>
      </c>
      <c r="D19" s="370" t="s">
        <v>150</v>
      </c>
      <c r="E19" s="380" t="s">
        <v>177</v>
      </c>
      <c r="F19" s="383" t="s">
        <v>397</v>
      </c>
      <c r="G19" s="393" t="s">
        <v>397</v>
      </c>
      <c r="H19" s="393" t="s">
        <v>397</v>
      </c>
      <c r="I19" s="380"/>
      <c r="J19" s="380"/>
      <c r="K19" s="380" t="s">
        <v>397</v>
      </c>
      <c r="L19" s="392"/>
      <c r="M19" s="16"/>
      <c r="N19" s="49"/>
    </row>
    <row r="20" spans="1:14" ht="12.75">
      <c r="A20" s="414">
        <v>7</v>
      </c>
      <c r="B20" s="370">
        <v>20</v>
      </c>
      <c r="C20" s="277" t="s">
        <v>418</v>
      </c>
      <c r="D20" s="370" t="s">
        <v>193</v>
      </c>
      <c r="E20" s="370" t="s">
        <v>177</v>
      </c>
      <c r="F20" s="393"/>
      <c r="G20" s="393" t="s">
        <v>397</v>
      </c>
      <c r="H20" s="393" t="s">
        <v>397</v>
      </c>
      <c r="I20" s="380"/>
      <c r="J20" s="380"/>
      <c r="K20" s="380" t="s">
        <v>397</v>
      </c>
      <c r="L20" s="392"/>
      <c r="M20" s="16"/>
      <c r="N20" s="49"/>
    </row>
    <row r="21" spans="1:14" ht="12.75">
      <c r="A21" s="414">
        <v>8</v>
      </c>
      <c r="B21" s="301">
        <v>25</v>
      </c>
      <c r="C21" s="399" t="s">
        <v>428</v>
      </c>
      <c r="D21" s="382" t="s">
        <v>140</v>
      </c>
      <c r="E21" s="380" t="s">
        <v>177</v>
      </c>
      <c r="F21" s="383"/>
      <c r="G21" s="393" t="s">
        <v>397</v>
      </c>
      <c r="H21" s="393" t="s">
        <v>397</v>
      </c>
      <c r="I21" s="380" t="s">
        <v>397</v>
      </c>
      <c r="J21" s="380" t="s">
        <v>397</v>
      </c>
      <c r="K21" s="380" t="s">
        <v>397</v>
      </c>
      <c r="L21" s="392"/>
      <c r="M21" s="16"/>
      <c r="N21" s="49"/>
    </row>
    <row r="22" spans="1:14" ht="12.75">
      <c r="A22" s="414">
        <v>9</v>
      </c>
      <c r="B22" s="301">
        <v>5</v>
      </c>
      <c r="C22" s="279" t="s">
        <v>427</v>
      </c>
      <c r="D22" s="382" t="s">
        <v>152</v>
      </c>
      <c r="E22" s="380" t="s">
        <v>177</v>
      </c>
      <c r="F22" s="383" t="s">
        <v>397</v>
      </c>
      <c r="G22" s="393" t="s">
        <v>397</v>
      </c>
      <c r="H22" s="393" t="s">
        <v>397</v>
      </c>
      <c r="I22" s="380"/>
      <c r="J22" s="380"/>
      <c r="K22" s="380" t="s">
        <v>397</v>
      </c>
      <c r="L22" s="392"/>
      <c r="M22" s="16"/>
      <c r="N22" s="49"/>
    </row>
    <row r="23" spans="1:14" ht="12.75">
      <c r="A23" s="414">
        <v>10</v>
      </c>
      <c r="B23" s="301">
        <v>19</v>
      </c>
      <c r="C23" s="400" t="s">
        <v>409</v>
      </c>
      <c r="D23" s="384" t="s">
        <v>57</v>
      </c>
      <c r="E23" s="380" t="s">
        <v>177</v>
      </c>
      <c r="F23" s="393"/>
      <c r="G23" s="393" t="s">
        <v>397</v>
      </c>
      <c r="H23" s="393"/>
      <c r="I23" s="380"/>
      <c r="J23" s="380"/>
      <c r="K23" s="380" t="s">
        <v>397</v>
      </c>
      <c r="L23" s="392"/>
      <c r="M23" s="16"/>
      <c r="N23" s="49"/>
    </row>
    <row r="24" spans="1:14" ht="12.75">
      <c r="A24" s="414">
        <v>11</v>
      </c>
      <c r="B24" s="389">
        <v>27</v>
      </c>
      <c r="C24" s="399" t="s">
        <v>404</v>
      </c>
      <c r="D24" s="382" t="s">
        <v>239</v>
      </c>
      <c r="E24" s="380" t="s">
        <v>177</v>
      </c>
      <c r="F24" s="393"/>
      <c r="G24" s="393" t="s">
        <v>397</v>
      </c>
      <c r="H24" s="393" t="s">
        <v>397</v>
      </c>
      <c r="I24" s="380" t="s">
        <v>397</v>
      </c>
      <c r="J24" s="380"/>
      <c r="K24" s="380" t="s">
        <v>397</v>
      </c>
      <c r="L24" s="392"/>
      <c r="M24" s="16"/>
      <c r="N24" s="49"/>
    </row>
    <row r="25" spans="1:14" ht="12.75">
      <c r="A25" s="414">
        <v>12</v>
      </c>
      <c r="B25" s="389"/>
      <c r="C25" s="279" t="s">
        <v>452</v>
      </c>
      <c r="D25" s="382"/>
      <c r="E25" s="380" t="s">
        <v>177</v>
      </c>
      <c r="F25" s="383"/>
      <c r="G25" s="383"/>
      <c r="H25" s="393"/>
      <c r="I25" s="380" t="s">
        <v>397</v>
      </c>
      <c r="J25" s="380"/>
      <c r="K25" s="380"/>
      <c r="L25" s="392"/>
      <c r="M25" s="16"/>
      <c r="N25" s="49"/>
    </row>
    <row r="26" spans="1:14" ht="12" customHeight="1">
      <c r="A26" s="414">
        <v>13</v>
      </c>
      <c r="B26" s="389">
        <v>7</v>
      </c>
      <c r="C26" s="399" t="s">
        <v>414</v>
      </c>
      <c r="D26" s="382" t="s">
        <v>155</v>
      </c>
      <c r="E26" s="380" t="s">
        <v>177</v>
      </c>
      <c r="F26" s="393" t="s">
        <v>397</v>
      </c>
      <c r="G26" s="393" t="s">
        <v>397</v>
      </c>
      <c r="H26" s="393" t="s">
        <v>397</v>
      </c>
      <c r="I26" s="380"/>
      <c r="J26" s="380"/>
      <c r="K26" s="380" t="s">
        <v>397</v>
      </c>
      <c r="L26" s="392"/>
      <c r="M26" s="16"/>
      <c r="N26" s="49"/>
    </row>
    <row r="27" spans="1:14" ht="12.75">
      <c r="A27" s="414">
        <v>14</v>
      </c>
      <c r="B27" s="389">
        <v>21</v>
      </c>
      <c r="C27" s="278" t="s">
        <v>419</v>
      </c>
      <c r="D27" s="382" t="s">
        <v>240</v>
      </c>
      <c r="E27" s="380" t="s">
        <v>177</v>
      </c>
      <c r="F27" s="383"/>
      <c r="G27" s="393" t="s">
        <v>397</v>
      </c>
      <c r="H27" s="393" t="s">
        <v>397</v>
      </c>
      <c r="I27" s="380"/>
      <c r="J27" s="380"/>
      <c r="K27" s="380" t="s">
        <v>397</v>
      </c>
      <c r="L27" s="392"/>
      <c r="M27" s="16"/>
      <c r="N27" s="49"/>
    </row>
    <row r="28" spans="1:14" ht="12.75">
      <c r="A28" s="414">
        <v>15</v>
      </c>
      <c r="B28" s="389">
        <v>53</v>
      </c>
      <c r="C28" s="399" t="s">
        <v>413</v>
      </c>
      <c r="D28" s="382" t="s">
        <v>191</v>
      </c>
      <c r="E28" s="380" t="s">
        <v>182</v>
      </c>
      <c r="F28" s="393"/>
      <c r="G28" s="393" t="s">
        <v>397</v>
      </c>
      <c r="H28" s="393" t="s">
        <v>397</v>
      </c>
      <c r="I28" s="380" t="s">
        <v>397</v>
      </c>
      <c r="J28" s="380"/>
      <c r="K28" s="380" t="s">
        <v>397</v>
      </c>
      <c r="L28" s="392"/>
      <c r="M28" s="16"/>
      <c r="N28" s="49"/>
    </row>
    <row r="29" spans="1:14" ht="12.75">
      <c r="A29" s="414">
        <v>16</v>
      </c>
      <c r="B29" s="389">
        <v>51</v>
      </c>
      <c r="C29" s="277" t="s">
        <v>450</v>
      </c>
      <c r="D29" s="370" t="s">
        <v>250</v>
      </c>
      <c r="E29" s="368" t="s">
        <v>182</v>
      </c>
      <c r="F29" s="393"/>
      <c r="G29" s="393"/>
      <c r="H29" s="393" t="s">
        <v>397</v>
      </c>
      <c r="I29" s="380"/>
      <c r="J29" s="380" t="s">
        <v>397</v>
      </c>
      <c r="K29" s="380"/>
      <c r="L29" s="392"/>
      <c r="M29" s="16"/>
      <c r="N29" s="49"/>
    </row>
    <row r="30" spans="1:14" ht="12.75">
      <c r="A30" s="414">
        <v>17</v>
      </c>
      <c r="B30" s="389">
        <v>52</v>
      </c>
      <c r="C30" s="277" t="s">
        <v>448</v>
      </c>
      <c r="D30" s="370" t="s">
        <v>253</v>
      </c>
      <c r="E30" s="380" t="s">
        <v>182</v>
      </c>
      <c r="F30" s="393"/>
      <c r="G30" s="393"/>
      <c r="H30" s="393" t="s">
        <v>397</v>
      </c>
      <c r="I30" s="380"/>
      <c r="J30" s="380" t="s">
        <v>397</v>
      </c>
      <c r="K30" s="380" t="s">
        <v>397</v>
      </c>
      <c r="L30" s="392"/>
      <c r="M30" s="16"/>
      <c r="N30" s="49"/>
    </row>
    <row r="31" spans="1:14" ht="12.75">
      <c r="A31" s="414">
        <v>18</v>
      </c>
      <c r="B31" s="389">
        <v>42</v>
      </c>
      <c r="C31" s="278" t="s">
        <v>437</v>
      </c>
      <c r="D31" s="382" t="s">
        <v>187</v>
      </c>
      <c r="E31" s="370" t="s">
        <v>182</v>
      </c>
      <c r="F31" s="383" t="s">
        <v>397</v>
      </c>
      <c r="G31" s="393" t="s">
        <v>397</v>
      </c>
      <c r="H31" s="393" t="s">
        <v>397</v>
      </c>
      <c r="I31" s="380" t="s">
        <v>397</v>
      </c>
      <c r="J31" s="380"/>
      <c r="K31" s="380" t="s">
        <v>397</v>
      </c>
      <c r="L31" s="392"/>
      <c r="M31" s="16"/>
      <c r="N31" s="49"/>
    </row>
    <row r="32" spans="1:14" ht="12.75">
      <c r="A32" s="414">
        <v>19</v>
      </c>
      <c r="B32" s="389">
        <v>69</v>
      </c>
      <c r="C32" s="278" t="s">
        <v>424</v>
      </c>
      <c r="D32" s="382" t="s">
        <v>163</v>
      </c>
      <c r="E32" s="370" t="s">
        <v>182</v>
      </c>
      <c r="F32" s="383" t="s">
        <v>397</v>
      </c>
      <c r="G32" s="393" t="s">
        <v>397</v>
      </c>
      <c r="H32" s="393" t="s">
        <v>397</v>
      </c>
      <c r="I32" s="380" t="s">
        <v>397</v>
      </c>
      <c r="J32" s="380"/>
      <c r="K32" s="380"/>
      <c r="L32" s="392" t="s">
        <v>397</v>
      </c>
      <c r="M32" s="16"/>
      <c r="N32" s="49"/>
    </row>
    <row r="33" spans="1:14" ht="12.75">
      <c r="A33" s="414">
        <v>20</v>
      </c>
      <c r="B33" s="389">
        <v>50</v>
      </c>
      <c r="C33" s="278" t="s">
        <v>449</v>
      </c>
      <c r="D33" s="382" t="s">
        <v>256</v>
      </c>
      <c r="E33" s="370" t="s">
        <v>182</v>
      </c>
      <c r="F33" s="383"/>
      <c r="G33" s="393"/>
      <c r="H33" s="393" t="s">
        <v>397</v>
      </c>
      <c r="I33" s="380"/>
      <c r="J33" s="380" t="s">
        <v>397</v>
      </c>
      <c r="K33" s="380" t="s">
        <v>397</v>
      </c>
      <c r="L33" s="392"/>
      <c r="M33" s="16"/>
      <c r="N33" s="49"/>
    </row>
    <row r="34" spans="1:14" ht="12.75">
      <c r="A34" s="414">
        <v>21</v>
      </c>
      <c r="B34" s="389"/>
      <c r="C34" s="399" t="s">
        <v>466</v>
      </c>
      <c r="D34" s="370"/>
      <c r="E34" s="380" t="s">
        <v>55</v>
      </c>
      <c r="F34" s="393"/>
      <c r="G34" s="393"/>
      <c r="H34" s="393"/>
      <c r="I34" s="380"/>
      <c r="J34" s="380"/>
      <c r="K34" s="380"/>
      <c r="L34" s="392" t="s">
        <v>397</v>
      </c>
      <c r="M34" s="16"/>
      <c r="N34" s="49"/>
    </row>
    <row r="35" spans="1:14" ht="12.75">
      <c r="A35" s="414">
        <v>22</v>
      </c>
      <c r="B35" s="389">
        <v>34</v>
      </c>
      <c r="C35" s="279" t="s">
        <v>440</v>
      </c>
      <c r="D35" s="380" t="s">
        <v>74</v>
      </c>
      <c r="E35" s="380" t="s">
        <v>58</v>
      </c>
      <c r="F35" s="383"/>
      <c r="G35" s="393"/>
      <c r="H35" s="393" t="s">
        <v>397</v>
      </c>
      <c r="I35" s="380"/>
      <c r="J35" s="380" t="s">
        <v>397</v>
      </c>
      <c r="K35" s="380" t="s">
        <v>397</v>
      </c>
      <c r="L35" s="392"/>
      <c r="M35" s="16"/>
      <c r="N35" s="49"/>
    </row>
    <row r="36" spans="1:14" ht="12.75">
      <c r="A36" s="414">
        <v>23</v>
      </c>
      <c r="B36" s="389">
        <v>35</v>
      </c>
      <c r="C36" s="279" t="s">
        <v>408</v>
      </c>
      <c r="D36" s="382" t="s">
        <v>75</v>
      </c>
      <c r="E36" s="382" t="s">
        <v>58</v>
      </c>
      <c r="F36" s="383"/>
      <c r="G36" s="393" t="s">
        <v>397</v>
      </c>
      <c r="H36" s="393" t="s">
        <v>397</v>
      </c>
      <c r="I36" s="380"/>
      <c r="J36" s="380" t="s">
        <v>397</v>
      </c>
      <c r="K36" s="380" t="s">
        <v>397</v>
      </c>
      <c r="L36" s="392"/>
      <c r="M36" s="16"/>
      <c r="N36" s="49"/>
    </row>
    <row r="37" spans="1:14" ht="12.75">
      <c r="A37" s="414">
        <v>24</v>
      </c>
      <c r="B37" s="389">
        <v>10</v>
      </c>
      <c r="C37" s="279" t="s">
        <v>420</v>
      </c>
      <c r="D37" s="382" t="s">
        <v>86</v>
      </c>
      <c r="E37" s="380" t="s">
        <v>58</v>
      </c>
      <c r="F37" s="383" t="s">
        <v>397</v>
      </c>
      <c r="G37" s="393" t="s">
        <v>397</v>
      </c>
      <c r="H37" s="393" t="s">
        <v>397</v>
      </c>
      <c r="I37" s="380"/>
      <c r="J37" s="380"/>
      <c r="K37" s="380" t="s">
        <v>397</v>
      </c>
      <c r="L37" s="392" t="s">
        <v>397</v>
      </c>
      <c r="M37" s="16"/>
      <c r="N37" s="49"/>
    </row>
    <row r="38" spans="1:14" ht="12.75">
      <c r="A38" s="414">
        <v>25</v>
      </c>
      <c r="B38" s="389">
        <v>33</v>
      </c>
      <c r="C38" s="399" t="s">
        <v>447</v>
      </c>
      <c r="D38" s="382" t="s">
        <v>73</v>
      </c>
      <c r="E38" s="380" t="s">
        <v>58</v>
      </c>
      <c r="F38" s="393"/>
      <c r="G38" s="393"/>
      <c r="H38" s="393" t="s">
        <v>397</v>
      </c>
      <c r="I38" s="380"/>
      <c r="J38" s="380" t="s">
        <v>397</v>
      </c>
      <c r="K38" s="380" t="s">
        <v>397</v>
      </c>
      <c r="L38" s="392"/>
      <c r="M38" s="16"/>
      <c r="N38" s="49"/>
    </row>
    <row r="39" spans="1:14" ht="12.75">
      <c r="A39" s="414">
        <v>26</v>
      </c>
      <c r="B39" s="389">
        <v>36</v>
      </c>
      <c r="C39" s="278" t="s">
        <v>407</v>
      </c>
      <c r="D39" s="383" t="s">
        <v>89</v>
      </c>
      <c r="E39" s="380" t="s">
        <v>58</v>
      </c>
      <c r="F39" s="383"/>
      <c r="G39" s="393" t="s">
        <v>397</v>
      </c>
      <c r="H39" s="393" t="s">
        <v>397</v>
      </c>
      <c r="I39" s="380" t="s">
        <v>397</v>
      </c>
      <c r="J39" s="380" t="s">
        <v>397</v>
      </c>
      <c r="K39" s="380" t="s">
        <v>397</v>
      </c>
      <c r="L39" s="392"/>
      <c r="M39" s="16"/>
      <c r="N39" s="49"/>
    </row>
    <row r="40" spans="1:14" ht="12.75" customHeight="1">
      <c r="A40" s="414">
        <v>27</v>
      </c>
      <c r="B40" s="301">
        <v>13</v>
      </c>
      <c r="C40" s="278" t="s">
        <v>421</v>
      </c>
      <c r="D40" s="383" t="s">
        <v>28</v>
      </c>
      <c r="E40" s="380" t="s">
        <v>56</v>
      </c>
      <c r="F40" s="383" t="s">
        <v>397</v>
      </c>
      <c r="G40" s="393" t="s">
        <v>397</v>
      </c>
      <c r="H40" s="393" t="s">
        <v>397</v>
      </c>
      <c r="I40" s="380"/>
      <c r="J40" s="380"/>
      <c r="K40" s="380" t="s">
        <v>397</v>
      </c>
      <c r="L40" s="392" t="s">
        <v>397</v>
      </c>
      <c r="M40" s="16"/>
      <c r="N40" s="49"/>
    </row>
    <row r="41" spans="1:14" ht="12.75">
      <c r="A41" s="414">
        <v>28</v>
      </c>
      <c r="B41" s="389">
        <v>38</v>
      </c>
      <c r="C41" s="399" t="s">
        <v>467</v>
      </c>
      <c r="D41" s="382"/>
      <c r="E41" s="380" t="s">
        <v>59</v>
      </c>
      <c r="F41" s="393"/>
      <c r="G41" s="393"/>
      <c r="H41" s="393"/>
      <c r="I41" s="380"/>
      <c r="J41" s="380"/>
      <c r="K41" s="380"/>
      <c r="L41" s="392" t="s">
        <v>397</v>
      </c>
      <c r="M41" s="16"/>
      <c r="N41" s="49"/>
    </row>
    <row r="42" spans="1:14" ht="12.75">
      <c r="A42" s="414">
        <v>29</v>
      </c>
      <c r="B42" s="389">
        <v>39</v>
      </c>
      <c r="C42" s="399" t="s">
        <v>435</v>
      </c>
      <c r="D42" s="382" t="s">
        <v>60</v>
      </c>
      <c r="E42" s="380" t="s">
        <v>245</v>
      </c>
      <c r="F42" s="393"/>
      <c r="G42" s="393"/>
      <c r="H42" s="393" t="s">
        <v>397</v>
      </c>
      <c r="I42" s="380"/>
      <c r="J42" s="380"/>
      <c r="K42" s="380" t="s">
        <v>397</v>
      </c>
      <c r="L42" s="392" t="s">
        <v>397</v>
      </c>
      <c r="M42" s="16"/>
      <c r="N42" s="49"/>
    </row>
    <row r="43" spans="1:14" ht="12.75">
      <c r="A43" s="414">
        <v>30</v>
      </c>
      <c r="B43" s="389">
        <v>37</v>
      </c>
      <c r="C43" s="399" t="s">
        <v>426</v>
      </c>
      <c r="D43" s="382" t="s">
        <v>198</v>
      </c>
      <c r="E43" s="380" t="s">
        <v>245</v>
      </c>
      <c r="F43" s="393"/>
      <c r="G43" s="393" t="s">
        <v>397</v>
      </c>
      <c r="H43" s="393" t="s">
        <v>397</v>
      </c>
      <c r="I43" s="380"/>
      <c r="J43" s="380"/>
      <c r="K43" s="380" t="s">
        <v>397</v>
      </c>
      <c r="L43" s="392" t="s">
        <v>397</v>
      </c>
      <c r="M43" s="16"/>
      <c r="N43" s="49"/>
    </row>
    <row r="44" spans="1:14" ht="12.75">
      <c r="A44" s="414">
        <v>31</v>
      </c>
      <c r="B44" s="389">
        <v>38</v>
      </c>
      <c r="C44" s="278" t="s">
        <v>444</v>
      </c>
      <c r="D44" s="382" t="s">
        <v>293</v>
      </c>
      <c r="E44" s="370" t="s">
        <v>245</v>
      </c>
      <c r="F44" s="383"/>
      <c r="G44" s="393"/>
      <c r="H44" s="393" t="s">
        <v>397</v>
      </c>
      <c r="I44" s="380"/>
      <c r="J44" s="380"/>
      <c r="K44" s="380" t="s">
        <v>397</v>
      </c>
      <c r="L44" s="392"/>
      <c r="M44" s="16"/>
      <c r="N44" s="49"/>
    </row>
    <row r="45" spans="1:14" ht="12.75">
      <c r="A45" s="414">
        <v>32</v>
      </c>
      <c r="B45" s="390">
        <v>46</v>
      </c>
      <c r="C45" s="279" t="s">
        <v>457</v>
      </c>
      <c r="D45" s="380" t="s">
        <v>262</v>
      </c>
      <c r="E45" s="380" t="s">
        <v>399</v>
      </c>
      <c r="F45" s="383"/>
      <c r="G45" s="393"/>
      <c r="H45" s="393"/>
      <c r="I45" s="380"/>
      <c r="J45" s="380" t="s">
        <v>397</v>
      </c>
      <c r="K45" s="380"/>
      <c r="L45" s="392"/>
      <c r="M45" s="16"/>
      <c r="N45" s="49"/>
    </row>
    <row r="46" spans="1:14" ht="12.75">
      <c r="A46" s="414">
        <v>33</v>
      </c>
      <c r="B46" s="389">
        <v>3</v>
      </c>
      <c r="C46" s="277" t="s">
        <v>441</v>
      </c>
      <c r="D46" s="301" t="s">
        <v>151</v>
      </c>
      <c r="E46" s="380" t="s">
        <v>61</v>
      </c>
      <c r="F46" s="393" t="s">
        <v>397</v>
      </c>
      <c r="G46" s="393"/>
      <c r="H46" s="393" t="s">
        <v>397</v>
      </c>
      <c r="I46" s="380"/>
      <c r="J46" s="380"/>
      <c r="K46" s="380" t="s">
        <v>397</v>
      </c>
      <c r="L46" s="392"/>
      <c r="M46" s="16"/>
      <c r="N46" s="49"/>
    </row>
    <row r="47" spans="1:14" ht="12.75">
      <c r="A47" s="414">
        <v>34</v>
      </c>
      <c r="B47" s="380">
        <v>9</v>
      </c>
      <c r="C47" s="399" t="s">
        <v>430</v>
      </c>
      <c r="D47" s="380" t="s">
        <v>157</v>
      </c>
      <c r="E47" s="380" t="s">
        <v>61</v>
      </c>
      <c r="F47" s="383" t="s">
        <v>397</v>
      </c>
      <c r="G47" s="383" t="s">
        <v>397</v>
      </c>
      <c r="H47" s="393" t="s">
        <v>397</v>
      </c>
      <c r="I47" s="380"/>
      <c r="J47" s="380" t="s">
        <v>397</v>
      </c>
      <c r="K47" s="380" t="s">
        <v>397</v>
      </c>
      <c r="L47" s="392"/>
      <c r="M47" s="16"/>
      <c r="N47" s="49"/>
    </row>
    <row r="48" spans="1:14" ht="12.75">
      <c r="A48" s="414">
        <v>35</v>
      </c>
      <c r="B48" s="380">
        <v>4</v>
      </c>
      <c r="C48" s="399" t="s">
        <v>417</v>
      </c>
      <c r="D48" s="382" t="s">
        <v>133</v>
      </c>
      <c r="E48" s="380" t="s">
        <v>61</v>
      </c>
      <c r="F48" s="383" t="s">
        <v>397</v>
      </c>
      <c r="G48" s="393" t="s">
        <v>397</v>
      </c>
      <c r="H48" s="393" t="s">
        <v>397</v>
      </c>
      <c r="I48" s="380"/>
      <c r="J48" s="380" t="s">
        <v>397</v>
      </c>
      <c r="K48" s="380" t="s">
        <v>397</v>
      </c>
      <c r="L48" s="392"/>
      <c r="M48" s="16"/>
      <c r="N48" s="49"/>
    </row>
    <row r="49" spans="1:14" ht="12.75">
      <c r="A49" s="414">
        <v>36</v>
      </c>
      <c r="B49" s="389">
        <v>31</v>
      </c>
      <c r="C49" s="279" t="s">
        <v>412</v>
      </c>
      <c r="D49" s="370" t="s">
        <v>189</v>
      </c>
      <c r="E49" s="381" t="s">
        <v>236</v>
      </c>
      <c r="F49" s="393"/>
      <c r="G49" s="393" t="s">
        <v>397</v>
      </c>
      <c r="H49" s="393" t="s">
        <v>397</v>
      </c>
      <c r="I49" s="380"/>
      <c r="J49" s="380"/>
      <c r="K49" s="380" t="s">
        <v>397</v>
      </c>
      <c r="L49" s="392"/>
      <c r="M49" s="16"/>
      <c r="N49" s="49"/>
    </row>
    <row r="50" spans="1:14" ht="12.75">
      <c r="A50" s="414">
        <v>37</v>
      </c>
      <c r="B50" s="389">
        <v>29</v>
      </c>
      <c r="C50" s="277" t="s">
        <v>439</v>
      </c>
      <c r="D50" s="370" t="s">
        <v>353</v>
      </c>
      <c r="E50" s="401" t="s">
        <v>236</v>
      </c>
      <c r="F50" s="393"/>
      <c r="G50" s="393"/>
      <c r="H50" s="393" t="s">
        <v>397</v>
      </c>
      <c r="I50" s="380" t="s">
        <v>397</v>
      </c>
      <c r="J50" s="380"/>
      <c r="K50" s="380"/>
      <c r="L50" s="392"/>
      <c r="M50" s="16"/>
      <c r="N50" s="49"/>
    </row>
    <row r="51" spans="1:14" ht="12.75">
      <c r="A51" s="414">
        <v>38</v>
      </c>
      <c r="B51" s="389">
        <v>28</v>
      </c>
      <c r="C51" s="278" t="s">
        <v>433</v>
      </c>
      <c r="D51" s="382" t="s">
        <v>265</v>
      </c>
      <c r="E51" s="381" t="s">
        <v>236</v>
      </c>
      <c r="F51" s="393"/>
      <c r="G51" s="393"/>
      <c r="H51" s="393" t="s">
        <v>397</v>
      </c>
      <c r="I51" s="380"/>
      <c r="J51" s="380" t="s">
        <v>397</v>
      </c>
      <c r="K51" s="380" t="s">
        <v>397</v>
      </c>
      <c r="L51" s="392"/>
      <c r="M51" s="16"/>
      <c r="N51" s="49"/>
    </row>
    <row r="52" spans="1:14" ht="12.75">
      <c r="A52" s="414">
        <v>39</v>
      </c>
      <c r="B52" s="301">
        <v>32</v>
      </c>
      <c r="C52" s="278" t="s">
        <v>471</v>
      </c>
      <c r="D52" s="382" t="s">
        <v>190</v>
      </c>
      <c r="E52" s="381" t="s">
        <v>236</v>
      </c>
      <c r="F52" s="393"/>
      <c r="G52" s="393" t="s">
        <v>397</v>
      </c>
      <c r="H52" s="393" t="s">
        <v>397</v>
      </c>
      <c r="I52" s="380"/>
      <c r="J52" s="380"/>
      <c r="K52" s="380" t="s">
        <v>397</v>
      </c>
      <c r="L52" s="392"/>
      <c r="M52" s="16"/>
      <c r="N52" s="49"/>
    </row>
    <row r="53" spans="1:14" ht="12.75">
      <c r="A53" s="414">
        <v>40</v>
      </c>
      <c r="B53" s="389">
        <v>30</v>
      </c>
      <c r="C53" s="399" t="s">
        <v>403</v>
      </c>
      <c r="D53" s="382" t="s">
        <v>184</v>
      </c>
      <c r="E53" s="380" t="s">
        <v>236</v>
      </c>
      <c r="F53" s="393"/>
      <c r="G53" s="393" t="s">
        <v>397</v>
      </c>
      <c r="H53" s="393" t="s">
        <v>397</v>
      </c>
      <c r="I53" s="380"/>
      <c r="J53" s="380" t="s">
        <v>397</v>
      </c>
      <c r="K53" s="380" t="s">
        <v>397</v>
      </c>
      <c r="L53" s="392"/>
      <c r="M53" s="16"/>
      <c r="N53" s="49"/>
    </row>
    <row r="54" spans="1:14" ht="12.75">
      <c r="A54" s="414">
        <v>41</v>
      </c>
      <c r="B54" s="390">
        <v>54</v>
      </c>
      <c r="C54" s="278" t="s">
        <v>442</v>
      </c>
      <c r="D54" s="382" t="s">
        <v>301</v>
      </c>
      <c r="E54" s="380" t="s">
        <v>179</v>
      </c>
      <c r="F54" s="383"/>
      <c r="G54" s="393"/>
      <c r="H54" s="393" t="s">
        <v>397</v>
      </c>
      <c r="I54" s="380"/>
      <c r="J54" s="380"/>
      <c r="K54" s="380" t="s">
        <v>397</v>
      </c>
      <c r="L54" s="392"/>
      <c r="M54" s="16"/>
      <c r="N54" s="49"/>
    </row>
    <row r="55" spans="1:14" ht="12.75">
      <c r="A55" s="414">
        <v>42</v>
      </c>
      <c r="B55" s="389">
        <v>1</v>
      </c>
      <c r="C55" s="278" t="s">
        <v>443</v>
      </c>
      <c r="D55" s="382" t="s">
        <v>92</v>
      </c>
      <c r="E55" s="380" t="s">
        <v>179</v>
      </c>
      <c r="F55" s="383" t="s">
        <v>397</v>
      </c>
      <c r="G55" s="393"/>
      <c r="H55" s="393" t="s">
        <v>397</v>
      </c>
      <c r="I55" s="380"/>
      <c r="J55" s="380"/>
      <c r="K55" s="380"/>
      <c r="L55" s="392"/>
      <c r="M55" s="16"/>
      <c r="N55" s="49"/>
    </row>
    <row r="56" spans="1:14" ht="12.75">
      <c r="A56" s="414">
        <v>43</v>
      </c>
      <c r="B56" s="390">
        <v>72</v>
      </c>
      <c r="C56" s="279" t="s">
        <v>454</v>
      </c>
      <c r="D56" s="384" t="s">
        <v>122</v>
      </c>
      <c r="E56" s="368" t="s">
        <v>179</v>
      </c>
      <c r="F56" s="393"/>
      <c r="G56" s="393"/>
      <c r="H56" s="393"/>
      <c r="I56" s="380"/>
      <c r="J56" s="380" t="s">
        <v>397</v>
      </c>
      <c r="K56" s="380"/>
      <c r="L56" s="392"/>
      <c r="M56" s="16"/>
      <c r="N56" s="49"/>
    </row>
    <row r="57" spans="1:14" ht="12.75">
      <c r="A57" s="414">
        <v>44</v>
      </c>
      <c r="B57" s="390">
        <v>56</v>
      </c>
      <c r="C57" s="399" t="s">
        <v>445</v>
      </c>
      <c r="D57" s="384" t="s">
        <v>330</v>
      </c>
      <c r="E57" s="380" t="s">
        <v>179</v>
      </c>
      <c r="F57" s="393"/>
      <c r="G57" s="393"/>
      <c r="H57" s="393" t="s">
        <v>397</v>
      </c>
      <c r="I57" s="380"/>
      <c r="J57" s="380"/>
      <c r="K57" s="380"/>
      <c r="L57" s="392"/>
      <c r="M57" s="16"/>
      <c r="N57" s="49"/>
    </row>
    <row r="58" spans="1:14" ht="12.75">
      <c r="A58" s="414">
        <v>45</v>
      </c>
      <c r="B58" s="385">
        <v>55</v>
      </c>
      <c r="C58" s="279" t="s">
        <v>436</v>
      </c>
      <c r="D58" s="384" t="s">
        <v>304</v>
      </c>
      <c r="E58" s="385" t="s">
        <v>179</v>
      </c>
      <c r="F58" s="393"/>
      <c r="G58" s="393"/>
      <c r="H58" s="393" t="s">
        <v>397</v>
      </c>
      <c r="I58" s="380"/>
      <c r="J58" s="380"/>
      <c r="K58" s="380" t="s">
        <v>397</v>
      </c>
      <c r="L58" s="392"/>
      <c r="M58" s="16"/>
      <c r="N58" s="49"/>
    </row>
    <row r="59" spans="1:14" ht="12.75">
      <c r="A59" s="414">
        <v>46</v>
      </c>
      <c r="B59" s="385">
        <v>58</v>
      </c>
      <c r="C59" s="279" t="s">
        <v>465</v>
      </c>
      <c r="D59" s="384" t="s">
        <v>315</v>
      </c>
      <c r="E59" s="384" t="s">
        <v>179</v>
      </c>
      <c r="F59" s="393"/>
      <c r="G59" s="393"/>
      <c r="H59" s="393"/>
      <c r="I59" s="380"/>
      <c r="J59" s="380"/>
      <c r="K59" s="380" t="s">
        <v>397</v>
      </c>
      <c r="L59" s="392"/>
      <c r="M59" s="16"/>
      <c r="N59" s="49"/>
    </row>
    <row r="60" spans="1:14" ht="12.75">
      <c r="A60" s="414">
        <v>47</v>
      </c>
      <c r="B60" s="385"/>
      <c r="C60" s="279" t="s">
        <v>453</v>
      </c>
      <c r="D60" s="384" t="s">
        <v>361</v>
      </c>
      <c r="E60" s="384" t="s">
        <v>179</v>
      </c>
      <c r="F60" s="393"/>
      <c r="G60" s="393"/>
      <c r="H60" s="393"/>
      <c r="I60" s="380" t="s">
        <v>397</v>
      </c>
      <c r="J60" s="380"/>
      <c r="K60" s="380" t="s">
        <v>397</v>
      </c>
      <c r="L60" s="392"/>
      <c r="M60" s="16"/>
      <c r="N60" s="49"/>
    </row>
    <row r="61" spans="1:14" ht="12.75">
      <c r="A61" s="414">
        <v>48</v>
      </c>
      <c r="B61" s="385">
        <v>49</v>
      </c>
      <c r="C61" s="279" t="s">
        <v>464</v>
      </c>
      <c r="D61" s="384" t="s">
        <v>312</v>
      </c>
      <c r="E61" s="384" t="s">
        <v>179</v>
      </c>
      <c r="F61" s="393"/>
      <c r="G61" s="393"/>
      <c r="H61" s="393"/>
      <c r="I61" s="380"/>
      <c r="J61" s="380"/>
      <c r="K61" s="380" t="s">
        <v>397</v>
      </c>
      <c r="L61" s="392"/>
      <c r="M61" s="16"/>
      <c r="N61" s="49"/>
    </row>
    <row r="62" spans="1:14" ht="12.75">
      <c r="A62" s="414">
        <v>49</v>
      </c>
      <c r="B62" s="385">
        <v>16</v>
      </c>
      <c r="C62" s="279" t="s">
        <v>434</v>
      </c>
      <c r="D62" s="384" t="s">
        <v>154</v>
      </c>
      <c r="E62" s="384" t="s">
        <v>179</v>
      </c>
      <c r="F62" s="301" t="s">
        <v>397</v>
      </c>
      <c r="G62" s="301"/>
      <c r="H62" s="301" t="s">
        <v>397</v>
      </c>
      <c r="I62" s="370"/>
      <c r="J62" s="370"/>
      <c r="K62" s="370"/>
      <c r="L62" s="392"/>
      <c r="M62" s="16"/>
      <c r="N62" s="49"/>
    </row>
    <row r="63" spans="1:14" ht="12.75">
      <c r="A63" s="414">
        <v>50</v>
      </c>
      <c r="B63" s="385">
        <v>17</v>
      </c>
      <c r="C63" s="399" t="s">
        <v>431</v>
      </c>
      <c r="D63" s="382" t="s">
        <v>160</v>
      </c>
      <c r="E63" s="384" t="s">
        <v>179</v>
      </c>
      <c r="F63" s="369" t="s">
        <v>397</v>
      </c>
      <c r="G63" s="369"/>
      <c r="H63" s="301" t="s">
        <v>397</v>
      </c>
      <c r="I63" s="370"/>
      <c r="J63" s="370"/>
      <c r="K63" s="370"/>
      <c r="L63" s="392"/>
      <c r="M63" s="16"/>
      <c r="N63" s="49"/>
    </row>
    <row r="64" spans="1:14" ht="12.75">
      <c r="A64" s="414">
        <v>51</v>
      </c>
      <c r="B64" s="301">
        <v>8</v>
      </c>
      <c r="C64" s="279" t="s">
        <v>438</v>
      </c>
      <c r="D64" s="380" t="s">
        <v>158</v>
      </c>
      <c r="E64" s="380" t="s">
        <v>179</v>
      </c>
      <c r="F64" s="383" t="s">
        <v>397</v>
      </c>
      <c r="G64" s="393"/>
      <c r="H64" s="393" t="s">
        <v>397</v>
      </c>
      <c r="I64" s="380"/>
      <c r="J64" s="380"/>
      <c r="K64" s="380" t="s">
        <v>397</v>
      </c>
      <c r="L64" s="392"/>
      <c r="M64" s="16"/>
      <c r="N64" s="49"/>
    </row>
    <row r="65" spans="1:14" ht="12.75">
      <c r="A65" s="414">
        <v>52</v>
      </c>
      <c r="B65" s="391">
        <v>57</v>
      </c>
      <c r="C65" s="399" t="s">
        <v>463</v>
      </c>
      <c r="D65" s="380" t="s">
        <v>298</v>
      </c>
      <c r="E65" s="380" t="s">
        <v>179</v>
      </c>
      <c r="F65" s="383"/>
      <c r="G65" s="383"/>
      <c r="H65" s="393"/>
      <c r="I65" s="380"/>
      <c r="J65" s="380"/>
      <c r="K65" s="380" t="s">
        <v>397</v>
      </c>
      <c r="L65" s="392"/>
      <c r="M65" s="16"/>
      <c r="N65" s="49"/>
    </row>
    <row r="66" spans="1:14" ht="12.75">
      <c r="A66" s="414">
        <v>53</v>
      </c>
      <c r="B66" s="389"/>
      <c r="C66" s="399" t="s">
        <v>462</v>
      </c>
      <c r="D66" s="382" t="s">
        <v>340</v>
      </c>
      <c r="E66" s="380" t="s">
        <v>179</v>
      </c>
      <c r="F66" s="393"/>
      <c r="G66" s="393"/>
      <c r="H66" s="393"/>
      <c r="I66" s="380"/>
      <c r="J66" s="380" t="s">
        <v>397</v>
      </c>
      <c r="K66" s="380"/>
      <c r="L66" s="392"/>
      <c r="M66" s="16"/>
      <c r="N66" s="49"/>
    </row>
    <row r="67" spans="1:14" ht="12.75">
      <c r="A67" s="414">
        <v>54</v>
      </c>
      <c r="B67" s="389">
        <v>61</v>
      </c>
      <c r="C67" s="400" t="s">
        <v>446</v>
      </c>
      <c r="D67" s="370" t="s">
        <v>71</v>
      </c>
      <c r="E67" s="380" t="s">
        <v>179</v>
      </c>
      <c r="F67" s="393"/>
      <c r="G67" s="393"/>
      <c r="H67" s="393" t="s">
        <v>397</v>
      </c>
      <c r="I67" s="380"/>
      <c r="J67" s="380"/>
      <c r="K67" s="380"/>
      <c r="L67" s="392"/>
      <c r="M67" s="16"/>
      <c r="N67" s="49"/>
    </row>
    <row r="68" spans="1:14" ht="12.75">
      <c r="A68" s="414">
        <v>55</v>
      </c>
      <c r="B68" s="389">
        <v>60</v>
      </c>
      <c r="C68" s="399" t="s">
        <v>432</v>
      </c>
      <c r="D68" s="382" t="s">
        <v>322</v>
      </c>
      <c r="E68" s="380" t="s">
        <v>241</v>
      </c>
      <c r="F68" s="393"/>
      <c r="G68" s="393"/>
      <c r="H68" s="393" t="s">
        <v>397</v>
      </c>
      <c r="I68" s="380" t="s">
        <v>397</v>
      </c>
      <c r="J68" s="380"/>
      <c r="K68" s="380"/>
      <c r="L68" s="392"/>
      <c r="M68" s="16"/>
      <c r="N68" s="49"/>
    </row>
    <row r="69" spans="1:14" ht="12.75">
      <c r="A69" s="414">
        <v>56</v>
      </c>
      <c r="B69" s="368">
        <v>59</v>
      </c>
      <c r="C69" s="367" t="s">
        <v>451</v>
      </c>
      <c r="D69" s="368" t="s">
        <v>354</v>
      </c>
      <c r="E69" s="368" t="s">
        <v>241</v>
      </c>
      <c r="F69" s="369"/>
      <c r="G69" s="369"/>
      <c r="H69" s="301"/>
      <c r="I69" s="370" t="s">
        <v>397</v>
      </c>
      <c r="J69" s="370"/>
      <c r="K69" s="370"/>
      <c r="L69" s="392"/>
      <c r="M69" s="16"/>
      <c r="N69" s="49"/>
    </row>
    <row r="70" spans="1:14" ht="12.75">
      <c r="A70" s="414">
        <v>57</v>
      </c>
      <c r="B70" s="368">
        <v>48</v>
      </c>
      <c r="C70" s="367" t="s">
        <v>406</v>
      </c>
      <c r="D70" s="368" t="s">
        <v>186</v>
      </c>
      <c r="E70" s="368" t="s">
        <v>241</v>
      </c>
      <c r="F70" s="370"/>
      <c r="G70" s="370" t="s">
        <v>397</v>
      </c>
      <c r="H70" s="370" t="s">
        <v>397</v>
      </c>
      <c r="I70" s="370" t="s">
        <v>397</v>
      </c>
      <c r="J70" s="370"/>
      <c r="K70" s="370" t="s">
        <v>397</v>
      </c>
      <c r="L70" s="402"/>
      <c r="M70" s="16"/>
      <c r="N70" s="49"/>
    </row>
    <row r="71" spans="1:14" ht="12.75">
      <c r="A71" s="414">
        <v>58</v>
      </c>
      <c r="B71" s="368">
        <v>47</v>
      </c>
      <c r="C71" s="367" t="s">
        <v>410</v>
      </c>
      <c r="D71" s="368" t="s">
        <v>188</v>
      </c>
      <c r="E71" s="368" t="s">
        <v>241</v>
      </c>
      <c r="F71" s="370"/>
      <c r="G71" s="370" t="s">
        <v>397</v>
      </c>
      <c r="H71" s="370" t="s">
        <v>397</v>
      </c>
      <c r="I71" s="370" t="s">
        <v>397</v>
      </c>
      <c r="J71" s="370"/>
      <c r="K71" s="370" t="s">
        <v>397</v>
      </c>
      <c r="L71" s="402"/>
      <c r="M71" s="16"/>
      <c r="N71" s="49"/>
    </row>
    <row r="72" spans="1:14" ht="12.75">
      <c r="A72" s="414">
        <v>59</v>
      </c>
      <c r="B72" s="368">
        <v>63</v>
      </c>
      <c r="C72" s="367" t="s">
        <v>459</v>
      </c>
      <c r="D72" s="368" t="s">
        <v>110</v>
      </c>
      <c r="E72" s="368" t="s">
        <v>401</v>
      </c>
      <c r="F72" s="370"/>
      <c r="G72" s="370"/>
      <c r="H72" s="370"/>
      <c r="I72" s="370"/>
      <c r="J72" s="370" t="s">
        <v>397</v>
      </c>
      <c r="K72" s="370"/>
      <c r="L72" s="402"/>
      <c r="M72" s="16"/>
      <c r="N72" s="49"/>
    </row>
    <row r="73" spans="1:14" ht="12.75">
      <c r="A73" s="414">
        <v>60</v>
      </c>
      <c r="B73" s="368">
        <v>62</v>
      </c>
      <c r="C73" s="367" t="s">
        <v>458</v>
      </c>
      <c r="D73" s="368" t="s">
        <v>116</v>
      </c>
      <c r="E73" s="368" t="s">
        <v>401</v>
      </c>
      <c r="F73" s="370"/>
      <c r="G73" s="370"/>
      <c r="H73" s="370"/>
      <c r="I73" s="370"/>
      <c r="J73" s="370" t="s">
        <v>397</v>
      </c>
      <c r="K73" s="370"/>
      <c r="L73" s="402"/>
      <c r="M73" s="16"/>
      <c r="N73" s="49"/>
    </row>
    <row r="74" spans="1:14" ht="12.75">
      <c r="A74" s="414">
        <v>61</v>
      </c>
      <c r="B74" s="368">
        <v>64</v>
      </c>
      <c r="C74" s="367" t="s">
        <v>455</v>
      </c>
      <c r="D74" s="368" t="s">
        <v>113</v>
      </c>
      <c r="E74" s="368" t="s">
        <v>401</v>
      </c>
      <c r="F74" s="370"/>
      <c r="G74" s="370"/>
      <c r="H74" s="370"/>
      <c r="I74" s="370"/>
      <c r="J74" s="370" t="s">
        <v>397</v>
      </c>
      <c r="K74" s="370"/>
      <c r="L74" s="402"/>
      <c r="M74" s="16"/>
      <c r="N74" s="49"/>
    </row>
    <row r="75" spans="1:14" ht="12.75">
      <c r="A75" s="414">
        <v>62</v>
      </c>
      <c r="B75" s="368">
        <v>43</v>
      </c>
      <c r="C75" s="367" t="s">
        <v>461</v>
      </c>
      <c r="D75" s="368" t="s">
        <v>270</v>
      </c>
      <c r="E75" s="368" t="s">
        <v>400</v>
      </c>
      <c r="F75" s="370"/>
      <c r="G75" s="370"/>
      <c r="H75" s="370"/>
      <c r="I75" s="370"/>
      <c r="J75" s="370" t="s">
        <v>397</v>
      </c>
      <c r="K75" s="370"/>
      <c r="L75" s="402"/>
      <c r="M75" s="16"/>
      <c r="N75" s="49"/>
    </row>
    <row r="76" spans="1:14" ht="12.75">
      <c r="A76" s="414">
        <v>63</v>
      </c>
      <c r="B76" s="368">
        <v>45</v>
      </c>
      <c r="C76" s="367" t="s">
        <v>405</v>
      </c>
      <c r="D76" s="368" t="s">
        <v>137</v>
      </c>
      <c r="E76" s="368" t="s">
        <v>400</v>
      </c>
      <c r="F76" s="370"/>
      <c r="G76" s="370"/>
      <c r="H76" s="370"/>
      <c r="I76" s="370"/>
      <c r="J76" s="370" t="s">
        <v>397</v>
      </c>
      <c r="K76" s="370"/>
      <c r="L76" s="402"/>
      <c r="M76" s="16"/>
      <c r="N76" s="49"/>
    </row>
    <row r="77" spans="1:14" ht="12.75">
      <c r="A77" s="414">
        <v>64</v>
      </c>
      <c r="B77" s="368">
        <v>44</v>
      </c>
      <c r="C77" s="367" t="s">
        <v>429</v>
      </c>
      <c r="D77" s="368" t="s">
        <v>156</v>
      </c>
      <c r="E77" s="368" t="s">
        <v>181</v>
      </c>
      <c r="F77" s="370"/>
      <c r="G77" s="370" t="s">
        <v>397</v>
      </c>
      <c r="H77" s="370" t="s">
        <v>397</v>
      </c>
      <c r="I77" s="370"/>
      <c r="J77" s="370"/>
      <c r="K77" s="370" t="s">
        <v>397</v>
      </c>
      <c r="L77" s="402"/>
      <c r="M77" s="16"/>
      <c r="N77" s="49"/>
    </row>
    <row r="78" spans="1:14" ht="12.75">
      <c r="A78" s="414">
        <v>65</v>
      </c>
      <c r="B78" s="368">
        <v>15</v>
      </c>
      <c r="C78" s="367" t="s">
        <v>468</v>
      </c>
      <c r="D78" s="368" t="s">
        <v>156</v>
      </c>
      <c r="E78" s="368" t="s">
        <v>181</v>
      </c>
      <c r="F78" s="370" t="s">
        <v>397</v>
      </c>
      <c r="G78" s="370" t="s">
        <v>397</v>
      </c>
      <c r="H78" s="370"/>
      <c r="I78" s="370"/>
      <c r="J78" s="370" t="s">
        <v>397</v>
      </c>
      <c r="K78" s="370"/>
      <c r="L78" s="402"/>
      <c r="M78" s="16"/>
      <c r="N78" s="49"/>
    </row>
    <row r="79" spans="1:14" ht="12.75">
      <c r="A79" s="414">
        <v>66</v>
      </c>
      <c r="B79" s="368">
        <v>12</v>
      </c>
      <c r="C79" s="367" t="s">
        <v>469</v>
      </c>
      <c r="D79" s="368" t="s">
        <v>161</v>
      </c>
      <c r="E79" s="368" t="s">
        <v>181</v>
      </c>
      <c r="F79" s="370" t="s">
        <v>397</v>
      </c>
      <c r="G79" s="370" t="s">
        <v>397</v>
      </c>
      <c r="H79" s="370" t="s">
        <v>397</v>
      </c>
      <c r="I79" s="370"/>
      <c r="J79" s="370"/>
      <c r="K79" s="370" t="s">
        <v>397</v>
      </c>
      <c r="L79" s="402"/>
      <c r="M79" s="16"/>
      <c r="N79" s="49"/>
    </row>
    <row r="80" spans="1:14" ht="12.75">
      <c r="A80" s="414">
        <v>67</v>
      </c>
      <c r="B80" s="368">
        <v>45</v>
      </c>
      <c r="C80" s="367" t="s">
        <v>405</v>
      </c>
      <c r="D80" s="368" t="s">
        <v>137</v>
      </c>
      <c r="E80" s="368" t="s">
        <v>181</v>
      </c>
      <c r="F80" s="370"/>
      <c r="G80" s="370" t="s">
        <v>397</v>
      </c>
      <c r="H80" s="370" t="s">
        <v>397</v>
      </c>
      <c r="I80" s="370"/>
      <c r="J80" s="370"/>
      <c r="K80" s="370" t="s">
        <v>397</v>
      </c>
      <c r="L80" s="402"/>
      <c r="M80" s="16"/>
      <c r="N80" s="49"/>
    </row>
    <row r="81" spans="1:14" ht="12.75">
      <c r="A81" s="414">
        <v>68</v>
      </c>
      <c r="B81" s="368">
        <v>11</v>
      </c>
      <c r="C81" s="367" t="s">
        <v>416</v>
      </c>
      <c r="D81" s="368" t="s">
        <v>162</v>
      </c>
      <c r="E81" s="368" t="s">
        <v>181</v>
      </c>
      <c r="F81" s="370" t="s">
        <v>397</v>
      </c>
      <c r="G81" s="370" t="s">
        <v>397</v>
      </c>
      <c r="H81" s="370" t="s">
        <v>397</v>
      </c>
      <c r="I81" s="370"/>
      <c r="J81" s="370"/>
      <c r="K81" s="370" t="s">
        <v>397</v>
      </c>
      <c r="L81" s="402"/>
      <c r="M81" s="16"/>
      <c r="N81" s="49"/>
    </row>
    <row r="82" spans="1:14" ht="12.75">
      <c r="A82" s="414">
        <v>69</v>
      </c>
      <c r="B82" s="368">
        <v>14</v>
      </c>
      <c r="C82" s="367" t="s">
        <v>423</v>
      </c>
      <c r="D82" s="368" t="s">
        <v>159</v>
      </c>
      <c r="E82" s="368" t="s">
        <v>181</v>
      </c>
      <c r="F82" s="370" t="s">
        <v>397</v>
      </c>
      <c r="G82" s="370" t="s">
        <v>397</v>
      </c>
      <c r="H82" s="370"/>
      <c r="I82" s="370" t="s">
        <v>397</v>
      </c>
      <c r="J82" s="370"/>
      <c r="K82" s="370"/>
      <c r="L82" s="402"/>
      <c r="M82" s="16"/>
      <c r="N82" s="49"/>
    </row>
    <row r="83" spans="1:14" ht="13.5" thickBot="1">
      <c r="A83" s="415">
        <v>70</v>
      </c>
      <c r="B83" s="403">
        <v>22</v>
      </c>
      <c r="C83" s="404" t="s">
        <v>415</v>
      </c>
      <c r="D83" s="403" t="s">
        <v>192</v>
      </c>
      <c r="E83" s="403" t="s">
        <v>181</v>
      </c>
      <c r="F83" s="405"/>
      <c r="G83" s="405" t="s">
        <v>397</v>
      </c>
      <c r="H83" s="405" t="s">
        <v>397</v>
      </c>
      <c r="I83" s="405" t="s">
        <v>397</v>
      </c>
      <c r="J83" s="405"/>
      <c r="K83" s="405"/>
      <c r="L83" s="406"/>
      <c r="M83" s="16"/>
      <c r="N83" s="49"/>
    </row>
    <row r="109" spans="1:12" ht="12.75">
      <c r="A109" s="395"/>
      <c r="B109" s="396"/>
      <c r="C109" s="396"/>
      <c r="D109" s="397"/>
      <c r="E109" s="396"/>
      <c r="F109" s="396"/>
      <c r="G109" s="396"/>
      <c r="H109" s="396"/>
      <c r="I109" s="396"/>
      <c r="J109" s="396"/>
      <c r="K109" s="396"/>
      <c r="L109" s="398"/>
    </row>
    <row r="110" spans="1:12" ht="12.75">
      <c r="A110" s="371"/>
      <c r="B110" s="371"/>
      <c r="C110" s="371"/>
      <c r="D110" s="372"/>
      <c r="E110" s="372"/>
      <c r="F110" s="373"/>
      <c r="G110" s="372"/>
      <c r="H110" s="373"/>
      <c r="I110" s="372"/>
      <c r="J110" s="372"/>
      <c r="K110" s="372"/>
      <c r="L110" s="65"/>
    </row>
    <row r="111" spans="1:12" ht="12.75">
      <c r="A111" s="371"/>
      <c r="B111" s="371"/>
      <c r="C111" s="371"/>
      <c r="D111" s="372"/>
      <c r="E111" s="372"/>
      <c r="F111" s="372"/>
      <c r="G111" s="372"/>
      <c r="H111" s="372"/>
      <c r="I111" s="372"/>
      <c r="J111" s="372"/>
      <c r="K111" s="372"/>
      <c r="L111" s="265"/>
    </row>
    <row r="112" spans="1:12" ht="12.75">
      <c r="A112" s="371"/>
      <c r="B112" s="364"/>
      <c r="C112" s="364"/>
      <c r="D112" s="365"/>
      <c r="E112" s="365"/>
      <c r="F112" s="375"/>
      <c r="G112" s="375"/>
      <c r="H112" s="375"/>
      <c r="I112" s="375"/>
      <c r="J112" s="365"/>
      <c r="K112" s="375"/>
      <c r="L112" s="375"/>
    </row>
    <row r="113" spans="1:12" ht="12.75">
      <c r="A113" s="371"/>
      <c r="B113" s="364"/>
      <c r="C113" s="364"/>
      <c r="D113" s="365"/>
      <c r="E113" s="365"/>
      <c r="F113" s="375"/>
      <c r="G113" s="375"/>
      <c r="H113" s="375"/>
      <c r="I113" s="375"/>
      <c r="J113" s="365"/>
      <c r="K113" s="375"/>
      <c r="L113" s="375"/>
    </row>
    <row r="114" spans="1:12" ht="12.75">
      <c r="A114" s="371"/>
      <c r="B114" s="364"/>
      <c r="C114" s="364"/>
      <c r="D114" s="365"/>
      <c r="E114" s="365"/>
      <c r="F114" s="375"/>
      <c r="G114" s="375"/>
      <c r="H114" s="375"/>
      <c r="I114" s="375"/>
      <c r="J114" s="365"/>
      <c r="K114" s="375"/>
      <c r="L114" s="375"/>
    </row>
    <row r="115" spans="1:12" ht="12.75">
      <c r="A115" s="371"/>
      <c r="B115" s="371"/>
      <c r="C115" s="371"/>
      <c r="D115" s="372"/>
      <c r="E115" s="372"/>
      <c r="F115" s="373"/>
      <c r="G115" s="373"/>
      <c r="H115" s="373"/>
      <c r="I115" s="372"/>
      <c r="J115" s="372"/>
      <c r="K115" s="372"/>
      <c r="L115" s="372"/>
    </row>
    <row r="116" spans="1:12" ht="12.75">
      <c r="A116" s="371"/>
      <c r="B116" s="364"/>
      <c r="C116" s="364"/>
      <c r="D116" s="364"/>
      <c r="E116" s="365"/>
      <c r="F116" s="374"/>
      <c r="G116" s="375"/>
      <c r="H116" s="376"/>
      <c r="I116" s="375"/>
      <c r="J116" s="375"/>
      <c r="K116" s="375"/>
      <c r="L116" s="61"/>
    </row>
    <row r="117" spans="1:12" ht="12.75">
      <c r="A117" s="371"/>
      <c r="B117" s="371"/>
      <c r="C117" s="371"/>
      <c r="D117" s="372"/>
      <c r="E117" s="372"/>
      <c r="F117" s="373"/>
      <c r="G117" s="372"/>
      <c r="H117" s="373"/>
      <c r="I117" s="372"/>
      <c r="J117" s="372"/>
      <c r="K117" s="372"/>
      <c r="L117" s="372"/>
    </row>
    <row r="118" spans="1:12" ht="12.75">
      <c r="A118" s="371"/>
      <c r="B118" s="371"/>
      <c r="C118" s="371"/>
      <c r="D118" s="372"/>
      <c r="E118" s="372"/>
      <c r="F118" s="373"/>
      <c r="G118" s="372"/>
      <c r="H118" s="373"/>
      <c r="I118" s="372"/>
      <c r="J118" s="372"/>
      <c r="K118" s="372"/>
      <c r="L118" s="265"/>
    </row>
    <row r="119" spans="1:12" ht="12.75">
      <c r="A119" s="371"/>
      <c r="B119" s="371"/>
      <c r="C119" s="371"/>
      <c r="D119" s="372"/>
      <c r="E119" s="372"/>
      <c r="F119" s="374"/>
      <c r="G119" s="375"/>
      <c r="H119" s="373"/>
      <c r="I119" s="372"/>
      <c r="J119" s="372"/>
      <c r="K119" s="372"/>
      <c r="L119" s="265"/>
    </row>
    <row r="120" spans="1:12" ht="12.75">
      <c r="A120" s="371"/>
      <c r="B120" s="371"/>
      <c r="C120" s="371"/>
      <c r="D120" s="372"/>
      <c r="E120" s="372"/>
      <c r="F120" s="372"/>
      <c r="G120" s="372"/>
      <c r="H120" s="373"/>
      <c r="I120" s="372"/>
      <c r="J120" s="372"/>
      <c r="K120" s="372"/>
      <c r="L120" s="265"/>
    </row>
    <row r="121" spans="1:12" ht="12.75">
      <c r="A121" s="371"/>
      <c r="B121" s="371"/>
      <c r="C121" s="371"/>
      <c r="D121" s="372"/>
      <c r="E121" s="372"/>
      <c r="F121" s="372"/>
      <c r="G121" s="372"/>
      <c r="H121" s="372"/>
      <c r="I121" s="372"/>
      <c r="J121" s="372"/>
      <c r="K121" s="372"/>
      <c r="L121" s="372"/>
    </row>
    <row r="122" spans="1:12" ht="12.75">
      <c r="A122" s="371"/>
      <c r="B122" s="364"/>
      <c r="C122" s="364"/>
      <c r="D122" s="365"/>
      <c r="E122" s="365"/>
      <c r="F122" s="375"/>
      <c r="G122" s="375"/>
      <c r="H122" s="375"/>
      <c r="I122" s="365"/>
      <c r="J122" s="375"/>
      <c r="K122" s="375"/>
      <c r="L122" s="375"/>
    </row>
    <row r="123" spans="1:12" ht="12.75">
      <c r="A123" s="371"/>
      <c r="B123" s="371"/>
      <c r="C123" s="371"/>
      <c r="D123" s="372"/>
      <c r="E123" s="372"/>
      <c r="F123" s="374"/>
      <c r="G123" s="375"/>
      <c r="H123" s="372"/>
      <c r="I123" s="372"/>
      <c r="J123" s="372"/>
      <c r="K123" s="372"/>
      <c r="L123" s="265"/>
    </row>
    <row r="124" spans="1:12" ht="12.75">
      <c r="A124" s="371"/>
      <c r="B124" s="371"/>
      <c r="C124" s="371"/>
      <c r="D124" s="372"/>
      <c r="E124" s="372"/>
      <c r="F124" s="372"/>
      <c r="G124" s="372"/>
      <c r="H124" s="372"/>
      <c r="I124" s="372"/>
      <c r="J124" s="372"/>
      <c r="K124" s="372"/>
      <c r="L124" s="372"/>
    </row>
    <row r="125" spans="1:12" ht="12.75">
      <c r="A125" s="371"/>
      <c r="B125" s="364"/>
      <c r="C125" s="364"/>
      <c r="D125" s="365"/>
      <c r="E125" s="365"/>
      <c r="F125" s="375"/>
      <c r="G125" s="375"/>
      <c r="H125" s="375"/>
      <c r="I125" s="375"/>
      <c r="J125" s="365"/>
      <c r="K125" s="375"/>
      <c r="L125" s="375"/>
    </row>
    <row r="126" spans="1:12" ht="12.75">
      <c r="A126" s="371"/>
      <c r="B126" s="364"/>
      <c r="C126" s="364"/>
      <c r="D126" s="365"/>
      <c r="E126" s="365"/>
      <c r="F126" s="375"/>
      <c r="G126" s="375"/>
      <c r="H126" s="375"/>
      <c r="I126" s="375"/>
      <c r="J126" s="365"/>
      <c r="K126" s="375"/>
      <c r="L126" s="375"/>
    </row>
    <row r="127" spans="1:12" ht="12.75">
      <c r="A127" s="371"/>
      <c r="B127" s="364"/>
      <c r="C127" s="364"/>
      <c r="D127" s="365"/>
      <c r="E127" s="365"/>
      <c r="F127" s="375"/>
      <c r="G127" s="375"/>
      <c r="H127" s="375"/>
      <c r="I127" s="375"/>
      <c r="J127" s="365"/>
      <c r="K127" s="375"/>
      <c r="L127" s="375"/>
    </row>
    <row r="128" spans="1:12" ht="12.75">
      <c r="A128" s="371"/>
      <c r="B128" s="371"/>
      <c r="C128" s="371"/>
      <c r="D128" s="372"/>
      <c r="E128" s="372"/>
      <c r="F128" s="372"/>
      <c r="G128" s="372"/>
      <c r="H128" s="373"/>
      <c r="I128" s="372"/>
      <c r="J128" s="372"/>
      <c r="K128" s="372"/>
      <c r="L128" s="265"/>
    </row>
    <row r="129" spans="1:12" ht="12.75">
      <c r="A129" s="371"/>
      <c r="B129" s="364"/>
      <c r="C129" s="364"/>
      <c r="D129" s="365"/>
      <c r="E129" s="365"/>
      <c r="F129" s="375"/>
      <c r="G129" s="375"/>
      <c r="H129" s="373"/>
      <c r="I129" s="375"/>
      <c r="J129" s="375"/>
      <c r="K129" s="375"/>
      <c r="L129" s="375"/>
    </row>
    <row r="130" spans="1:12" ht="12.75">
      <c r="A130" s="371"/>
      <c r="B130" s="364"/>
      <c r="C130" s="364"/>
      <c r="D130" s="365"/>
      <c r="E130" s="365"/>
      <c r="F130" s="375"/>
      <c r="G130" s="375"/>
      <c r="H130" s="373"/>
      <c r="I130" s="375"/>
      <c r="J130" s="375"/>
      <c r="K130" s="375"/>
      <c r="L130" s="375"/>
    </row>
    <row r="131" spans="1:12" ht="12.75">
      <c r="A131" s="371"/>
      <c r="B131" s="371"/>
      <c r="C131" s="371"/>
      <c r="D131" s="372"/>
      <c r="E131" s="372"/>
      <c r="F131" s="373"/>
      <c r="G131" s="373"/>
      <c r="H131" s="373"/>
      <c r="I131" s="372"/>
      <c r="J131" s="372"/>
      <c r="K131" s="372"/>
      <c r="L131" s="265"/>
    </row>
    <row r="132" spans="1:12" ht="12.75">
      <c r="A132" s="371"/>
      <c r="B132" s="371"/>
      <c r="C132" s="371"/>
      <c r="D132" s="372"/>
      <c r="E132" s="372"/>
      <c r="F132" s="374"/>
      <c r="G132" s="375"/>
      <c r="H132" s="372"/>
      <c r="I132" s="372"/>
      <c r="J132" s="372"/>
      <c r="K132" s="372"/>
      <c r="L132" s="265"/>
    </row>
    <row r="133" spans="1:12" ht="12.75">
      <c r="A133" s="371"/>
      <c r="B133" s="364"/>
      <c r="C133" s="364"/>
      <c r="D133" s="365"/>
      <c r="E133" s="365"/>
      <c r="F133" s="375"/>
      <c r="G133" s="375"/>
      <c r="H133" s="373"/>
      <c r="I133" s="375"/>
      <c r="J133" s="375"/>
      <c r="K133" s="375"/>
      <c r="L133" s="375"/>
    </row>
    <row r="134" spans="1:12" ht="12.75">
      <c r="A134" s="371"/>
      <c r="B134" s="364"/>
      <c r="C134" s="364"/>
      <c r="D134" s="365"/>
      <c r="E134" s="365"/>
      <c r="F134" s="375"/>
      <c r="G134" s="375"/>
      <c r="H134" s="375"/>
      <c r="I134" s="375"/>
      <c r="J134" s="375"/>
      <c r="K134" s="375"/>
      <c r="L134" s="365"/>
    </row>
    <row r="135" spans="1:12" ht="12.75">
      <c r="A135" s="371"/>
      <c r="B135" s="371"/>
      <c r="C135" s="371"/>
      <c r="D135" s="372"/>
      <c r="E135" s="372"/>
      <c r="F135" s="372"/>
      <c r="G135" s="372"/>
      <c r="H135" s="373"/>
      <c r="I135" s="372"/>
      <c r="J135" s="372"/>
      <c r="K135" s="372"/>
      <c r="L135" s="265"/>
    </row>
    <row r="136" spans="1:12" ht="12.75">
      <c r="A136" s="371"/>
      <c r="B136" s="371"/>
      <c r="C136" s="371"/>
      <c r="D136" s="372"/>
      <c r="E136" s="372"/>
      <c r="F136" s="372"/>
      <c r="G136" s="372"/>
      <c r="H136" s="373"/>
      <c r="I136" s="372"/>
      <c r="J136" s="372"/>
      <c r="K136" s="372"/>
      <c r="L136" s="265"/>
    </row>
    <row r="137" spans="1:12" ht="12.75">
      <c r="A137" s="371"/>
      <c r="B137" s="371"/>
      <c r="C137" s="371"/>
      <c r="D137" s="372"/>
      <c r="E137" s="372"/>
      <c r="F137" s="374"/>
      <c r="G137" s="375"/>
      <c r="H137" s="373"/>
      <c r="I137" s="372"/>
      <c r="J137" s="372"/>
      <c r="K137" s="372"/>
      <c r="L137" s="265"/>
    </row>
    <row r="138" spans="1:12" ht="12.75">
      <c r="A138" s="371"/>
      <c r="B138" s="364"/>
      <c r="C138" s="364"/>
      <c r="D138" s="365"/>
      <c r="E138" s="365"/>
      <c r="F138" s="375"/>
      <c r="G138" s="375"/>
      <c r="H138" s="373"/>
      <c r="I138" s="375"/>
      <c r="J138" s="375"/>
      <c r="K138" s="375"/>
      <c r="L138" s="375"/>
    </row>
    <row r="139" spans="1:12" ht="12.75">
      <c r="A139" s="371"/>
      <c r="B139" s="371"/>
      <c r="C139" s="371"/>
      <c r="D139" s="372"/>
      <c r="E139" s="372"/>
      <c r="F139" s="372"/>
      <c r="G139" s="372"/>
      <c r="H139" s="372"/>
      <c r="I139" s="372"/>
      <c r="J139" s="372"/>
      <c r="K139" s="372"/>
      <c r="L139" s="265"/>
    </row>
    <row r="140" spans="1:12" ht="12.75">
      <c r="A140" s="371"/>
      <c r="B140" s="364"/>
      <c r="C140" s="364"/>
      <c r="D140" s="365"/>
      <c r="E140" s="365"/>
      <c r="F140" s="375"/>
      <c r="G140" s="375"/>
      <c r="H140" s="375"/>
      <c r="I140" s="375"/>
      <c r="J140" s="375"/>
      <c r="K140" s="365"/>
      <c r="L140" s="375"/>
    </row>
    <row r="141" spans="1:12" ht="12.75">
      <c r="A141" s="371"/>
      <c r="B141" s="364"/>
      <c r="C141" s="364"/>
      <c r="D141" s="365"/>
      <c r="E141" s="365"/>
      <c r="F141" s="375"/>
      <c r="G141" s="375"/>
      <c r="H141" s="375"/>
      <c r="I141" s="375"/>
      <c r="J141" s="375"/>
      <c r="K141" s="375"/>
      <c r="L141" s="365"/>
    </row>
    <row r="142" spans="1:12" ht="12.75">
      <c r="A142" s="371"/>
      <c r="B142" s="364"/>
      <c r="C142" s="364"/>
      <c r="D142" s="365"/>
      <c r="E142" s="365"/>
      <c r="F142" s="375"/>
      <c r="G142" s="375"/>
      <c r="H142" s="375"/>
      <c r="I142" s="375"/>
      <c r="J142" s="375"/>
      <c r="K142" s="375"/>
      <c r="L142" s="365"/>
    </row>
    <row r="143" spans="1:12" ht="12.75">
      <c r="A143" s="371"/>
      <c r="B143" s="371"/>
      <c r="C143" s="371"/>
      <c r="D143" s="372"/>
      <c r="E143" s="372"/>
      <c r="F143" s="372"/>
      <c r="G143" s="372"/>
      <c r="H143" s="373"/>
      <c r="I143" s="372"/>
      <c r="J143" s="372"/>
      <c r="K143" s="372"/>
      <c r="L143" s="265"/>
    </row>
    <row r="144" spans="1:12" ht="12.75">
      <c r="A144" s="371"/>
      <c r="B144" s="371"/>
      <c r="C144" s="371"/>
      <c r="D144" s="372"/>
      <c r="E144" s="372"/>
      <c r="F144" s="373"/>
      <c r="G144" s="372"/>
      <c r="H144" s="373"/>
      <c r="I144" s="372"/>
      <c r="J144" s="372"/>
      <c r="K144" s="372"/>
      <c r="L144" s="265"/>
    </row>
    <row r="145" spans="1:12" ht="12.75">
      <c r="A145" s="371"/>
      <c r="B145" s="364"/>
      <c r="C145" s="364"/>
      <c r="D145" s="365"/>
      <c r="E145" s="365"/>
      <c r="F145" s="375"/>
      <c r="G145" s="375"/>
      <c r="H145" s="373"/>
      <c r="I145" s="375"/>
      <c r="J145" s="375"/>
      <c r="K145" s="375"/>
      <c r="L145" s="375"/>
    </row>
    <row r="146" spans="1:12" ht="12.75">
      <c r="A146" s="371"/>
      <c r="B146" s="364"/>
      <c r="C146" s="364"/>
      <c r="D146" s="365"/>
      <c r="E146" s="365"/>
      <c r="F146" s="375"/>
      <c r="G146" s="375"/>
      <c r="H146" s="375"/>
      <c r="I146" s="375"/>
      <c r="J146" s="375"/>
      <c r="K146" s="365"/>
      <c r="L146" s="375"/>
    </row>
    <row r="147" spans="1:12" ht="12.75">
      <c r="A147" s="371"/>
      <c r="B147" s="371"/>
      <c r="C147" s="371"/>
      <c r="D147" s="372"/>
      <c r="E147" s="372"/>
      <c r="F147" s="373"/>
      <c r="G147" s="373"/>
      <c r="H147" s="373"/>
      <c r="I147" s="372"/>
      <c r="J147" s="372"/>
      <c r="K147" s="372"/>
      <c r="L147" s="265"/>
    </row>
    <row r="148" spans="1:12" ht="12.75">
      <c r="A148" s="371"/>
      <c r="B148" s="364"/>
      <c r="C148" s="364"/>
      <c r="D148" s="365"/>
      <c r="E148" s="365"/>
      <c r="F148" s="375"/>
      <c r="G148" s="375"/>
      <c r="H148" s="375"/>
      <c r="I148" s="375"/>
      <c r="J148" s="375"/>
      <c r="K148" s="365"/>
      <c r="L148" s="375"/>
    </row>
    <row r="149" spans="1:12" ht="12.75">
      <c r="A149" s="371"/>
      <c r="B149" s="364"/>
      <c r="C149" s="364"/>
      <c r="D149" s="365"/>
      <c r="E149" s="365"/>
      <c r="F149" s="375"/>
      <c r="G149" s="375"/>
      <c r="H149" s="375"/>
      <c r="I149" s="375"/>
      <c r="J149" s="365"/>
      <c r="K149" s="375"/>
      <c r="L149" s="375"/>
    </row>
    <row r="150" spans="1:12" ht="12.75">
      <c r="A150" s="371"/>
      <c r="B150" s="371"/>
      <c r="C150" s="371"/>
      <c r="D150" s="372"/>
      <c r="E150" s="372"/>
      <c r="F150" s="374"/>
      <c r="G150" s="375"/>
      <c r="H150" s="373"/>
      <c r="I150" s="372"/>
      <c r="J150" s="372"/>
      <c r="K150" s="372"/>
      <c r="L150" s="265"/>
    </row>
    <row r="151" spans="1:12" ht="12.75">
      <c r="A151" s="371"/>
      <c r="B151" s="371"/>
      <c r="C151" s="371"/>
      <c r="D151" s="372"/>
      <c r="E151" s="372"/>
      <c r="F151" s="374"/>
      <c r="G151" s="375"/>
      <c r="H151" s="373"/>
      <c r="I151" s="372"/>
      <c r="J151" s="372"/>
      <c r="K151" s="372"/>
      <c r="L151" s="265"/>
    </row>
    <row r="152" spans="1:12" ht="12.75">
      <c r="A152" s="371"/>
      <c r="B152" s="371"/>
      <c r="C152" s="371"/>
      <c r="D152" s="372"/>
      <c r="E152" s="372"/>
      <c r="F152" s="374"/>
      <c r="G152" s="375"/>
      <c r="H152" s="373"/>
      <c r="I152" s="372"/>
      <c r="J152" s="372"/>
      <c r="K152" s="372"/>
      <c r="L152" s="265"/>
    </row>
    <row r="153" spans="1:12" ht="12.75">
      <c r="A153" s="371"/>
      <c r="B153" s="364"/>
      <c r="C153" s="364"/>
      <c r="D153" s="365"/>
      <c r="E153" s="365"/>
      <c r="F153" s="375"/>
      <c r="G153" s="375"/>
      <c r="H153" s="375"/>
      <c r="I153" s="375"/>
      <c r="J153" s="365"/>
      <c r="K153" s="375"/>
      <c r="L153" s="375"/>
    </row>
    <row r="154" spans="1:12" ht="12.75">
      <c r="A154" s="371"/>
      <c r="B154" s="371"/>
      <c r="C154" s="371"/>
      <c r="D154" s="372"/>
      <c r="E154" s="372"/>
      <c r="F154" s="372"/>
      <c r="G154" s="372"/>
      <c r="H154" s="372"/>
      <c r="I154" s="372"/>
      <c r="J154" s="372"/>
      <c r="K154" s="372"/>
      <c r="L154" s="372"/>
    </row>
    <row r="155" spans="1:12" ht="12.75">
      <c r="A155" s="371"/>
      <c r="B155" s="371"/>
      <c r="C155" s="371"/>
      <c r="D155" s="372"/>
      <c r="E155" s="372"/>
      <c r="F155" s="373"/>
      <c r="G155" s="373"/>
      <c r="H155" s="373"/>
      <c r="I155" s="372"/>
      <c r="J155" s="372"/>
      <c r="K155" s="372"/>
      <c r="L155" s="265"/>
    </row>
    <row r="156" spans="1:12" ht="12.75">
      <c r="A156" s="371"/>
      <c r="B156" s="371"/>
      <c r="C156" s="371"/>
      <c r="D156" s="372"/>
      <c r="E156" s="372"/>
      <c r="F156" s="372"/>
      <c r="G156" s="372"/>
      <c r="H156" s="373"/>
      <c r="I156" s="372"/>
      <c r="J156" s="372"/>
      <c r="K156" s="372"/>
      <c r="L156" s="265"/>
    </row>
    <row r="157" spans="1:12" ht="12.75">
      <c r="A157" s="371"/>
      <c r="B157" s="371"/>
      <c r="C157" s="371"/>
      <c r="D157" s="372"/>
      <c r="E157" s="372"/>
      <c r="F157" s="373"/>
      <c r="G157" s="372"/>
      <c r="H157" s="373"/>
      <c r="I157" s="372"/>
      <c r="J157" s="372"/>
      <c r="K157" s="372"/>
      <c r="L157" s="265"/>
    </row>
    <row r="158" spans="1:12" ht="12.75">
      <c r="A158" s="371"/>
      <c r="B158" s="364"/>
      <c r="C158" s="364"/>
      <c r="D158" s="365"/>
      <c r="E158" s="365"/>
      <c r="F158" s="375"/>
      <c r="G158" s="375"/>
      <c r="H158" s="373"/>
      <c r="I158" s="375"/>
      <c r="J158" s="375"/>
      <c r="K158" s="375"/>
      <c r="L158" s="375"/>
    </row>
    <row r="159" spans="1:12" ht="12.75">
      <c r="A159" s="371"/>
      <c r="B159" s="364"/>
      <c r="C159" s="364"/>
      <c r="D159" s="365"/>
      <c r="E159" s="365"/>
      <c r="F159" s="375"/>
      <c r="G159" s="375"/>
      <c r="H159" s="375"/>
      <c r="I159" s="375"/>
      <c r="J159" s="375"/>
      <c r="K159" s="365"/>
      <c r="L159" s="375"/>
    </row>
    <row r="160" spans="1:12" ht="12.75">
      <c r="A160" s="371"/>
      <c r="B160" s="371"/>
      <c r="C160" s="371"/>
      <c r="D160" s="372"/>
      <c r="E160" s="372"/>
      <c r="F160" s="372"/>
      <c r="G160" s="372"/>
      <c r="H160" s="372"/>
      <c r="I160" s="372"/>
      <c r="J160" s="372"/>
      <c r="K160" s="372"/>
      <c r="L160" s="265"/>
    </row>
    <row r="161" spans="1:12" ht="12.75">
      <c r="A161" s="371"/>
      <c r="B161" s="371"/>
      <c r="C161" s="371"/>
      <c r="D161" s="372"/>
      <c r="E161" s="372"/>
      <c r="F161" s="373"/>
      <c r="G161" s="373"/>
      <c r="H161" s="373"/>
      <c r="I161" s="372"/>
      <c r="J161" s="372"/>
      <c r="K161" s="372"/>
      <c r="L161" s="265"/>
    </row>
    <row r="162" spans="1:12" ht="12.75">
      <c r="A162" s="371"/>
      <c r="B162" s="371"/>
      <c r="C162" s="371"/>
      <c r="D162" s="372"/>
      <c r="E162" s="372"/>
      <c r="F162" s="374"/>
      <c r="G162" s="375"/>
      <c r="H162" s="373"/>
      <c r="I162" s="372"/>
      <c r="J162" s="372"/>
      <c r="K162" s="372"/>
      <c r="L162" s="265"/>
    </row>
    <row r="163" spans="1:12" ht="12.75">
      <c r="A163" s="371"/>
      <c r="B163" s="364"/>
      <c r="C163" s="364"/>
      <c r="D163" s="365"/>
      <c r="E163" s="365"/>
      <c r="F163" s="375"/>
      <c r="G163" s="375"/>
      <c r="H163" s="375"/>
      <c r="I163" s="375"/>
      <c r="J163" s="365"/>
      <c r="K163" s="375"/>
      <c r="L163" s="375"/>
    </row>
    <row r="164" spans="1:12" ht="12.75">
      <c r="A164" s="371"/>
      <c r="B164" s="364"/>
      <c r="C164" s="364"/>
      <c r="D164" s="365"/>
      <c r="E164" s="365"/>
      <c r="F164" s="375"/>
      <c r="G164" s="375"/>
      <c r="H164" s="373"/>
      <c r="I164" s="375"/>
      <c r="J164" s="375"/>
      <c r="K164" s="375"/>
      <c r="L164" s="375"/>
    </row>
    <row r="165" spans="1:12" ht="12.75">
      <c r="A165" s="371"/>
      <c r="B165" s="371"/>
      <c r="C165" s="371"/>
      <c r="D165" s="372"/>
      <c r="E165" s="372"/>
      <c r="F165" s="372"/>
      <c r="G165" s="372"/>
      <c r="H165" s="373"/>
      <c r="I165" s="372"/>
      <c r="J165" s="372"/>
      <c r="K165" s="372"/>
      <c r="L165" s="265"/>
    </row>
    <row r="166" spans="1:12" ht="12.75">
      <c r="A166" s="371"/>
      <c r="B166" s="364"/>
      <c r="C166" s="364"/>
      <c r="D166" s="365"/>
      <c r="E166" s="365"/>
      <c r="F166" s="375"/>
      <c r="G166" s="375"/>
      <c r="H166" s="375"/>
      <c r="I166" s="375"/>
      <c r="J166" s="375"/>
      <c r="K166" s="365"/>
      <c r="L166" s="375"/>
    </row>
    <row r="167" spans="1:12" ht="12.75">
      <c r="A167" s="371"/>
      <c r="B167" s="364"/>
      <c r="C167" s="364"/>
      <c r="D167" s="365"/>
      <c r="E167" s="365"/>
      <c r="F167" s="375"/>
      <c r="G167" s="375"/>
      <c r="H167" s="375"/>
      <c r="I167" s="365"/>
      <c r="J167" s="375"/>
      <c r="K167" s="375"/>
      <c r="L167" s="375"/>
    </row>
    <row r="168" spans="1:12" ht="12.75">
      <c r="A168" s="371"/>
      <c r="B168" s="364"/>
      <c r="C168" s="364"/>
      <c r="D168" s="365"/>
      <c r="E168" s="365"/>
      <c r="F168" s="375"/>
      <c r="G168" s="375"/>
      <c r="H168" s="375"/>
      <c r="I168" s="375"/>
      <c r="J168" s="375"/>
      <c r="K168" s="365"/>
      <c r="L168" s="375"/>
    </row>
    <row r="169" spans="1:12" ht="12.75">
      <c r="A169" s="371"/>
      <c r="B169" s="371"/>
      <c r="C169" s="371"/>
      <c r="D169" s="372"/>
      <c r="E169" s="372"/>
      <c r="F169" s="374"/>
      <c r="G169" s="375"/>
      <c r="H169" s="372"/>
      <c r="I169" s="372"/>
      <c r="J169" s="372"/>
      <c r="K169" s="372"/>
      <c r="L169" s="265"/>
    </row>
    <row r="170" spans="1:12" ht="12.75">
      <c r="A170" s="371"/>
      <c r="B170" s="371"/>
      <c r="C170" s="371"/>
      <c r="D170" s="372"/>
      <c r="E170" s="372"/>
      <c r="F170" s="374"/>
      <c r="G170" s="375"/>
      <c r="H170" s="373"/>
      <c r="I170" s="372"/>
      <c r="J170" s="372"/>
      <c r="K170" s="372"/>
      <c r="L170" s="265"/>
    </row>
    <row r="171" spans="1:12" ht="12.75">
      <c r="A171" s="371"/>
      <c r="B171" s="371"/>
      <c r="C171" s="371"/>
      <c r="D171" s="372"/>
      <c r="E171" s="372"/>
      <c r="F171" s="374"/>
      <c r="G171" s="375"/>
      <c r="H171" s="373"/>
      <c r="I171" s="372"/>
      <c r="J171" s="372"/>
      <c r="K171" s="372"/>
      <c r="L171" s="265"/>
    </row>
    <row r="172" spans="1:12" ht="12.75">
      <c r="A172" s="371"/>
      <c r="B172" s="364"/>
      <c r="C172" s="364"/>
      <c r="D172" s="365"/>
      <c r="E172" s="365"/>
      <c r="F172" s="375"/>
      <c r="G172" s="375"/>
      <c r="H172" s="375"/>
      <c r="I172" s="375"/>
      <c r="J172" s="375"/>
      <c r="K172" s="365"/>
      <c r="L172" s="375"/>
    </row>
    <row r="173" spans="1:12" ht="12.75">
      <c r="A173" s="371"/>
      <c r="B173" s="364"/>
      <c r="C173" s="364"/>
      <c r="D173" s="365"/>
      <c r="E173" s="365"/>
      <c r="F173" s="375"/>
      <c r="G173" s="375"/>
      <c r="H173" s="375"/>
      <c r="I173" s="375"/>
      <c r="J173" s="365"/>
      <c r="K173" s="375"/>
      <c r="L173" s="375"/>
    </row>
    <row r="174" spans="1:12" ht="12.75">
      <c r="A174" s="371"/>
      <c r="B174" s="364"/>
      <c r="C174" s="364"/>
      <c r="D174" s="365"/>
      <c r="E174" s="365"/>
      <c r="F174" s="375"/>
      <c r="G174" s="375"/>
      <c r="H174" s="373"/>
      <c r="I174" s="375"/>
      <c r="J174" s="375"/>
      <c r="K174" s="375"/>
      <c r="L174" s="375"/>
    </row>
    <row r="175" spans="1:12" ht="12.75">
      <c r="A175" s="371"/>
      <c r="B175" s="371"/>
      <c r="C175" s="371"/>
      <c r="D175" s="372"/>
      <c r="E175" s="372"/>
      <c r="F175" s="373"/>
      <c r="G175" s="373"/>
      <c r="H175" s="373"/>
      <c r="I175" s="372"/>
      <c r="J175" s="372"/>
      <c r="K175" s="372"/>
      <c r="L175" s="372"/>
    </row>
    <row r="176" spans="1:12" ht="12.75">
      <c r="A176" s="371"/>
      <c r="B176" s="364"/>
      <c r="C176" s="364"/>
      <c r="D176" s="365"/>
      <c r="E176" s="365"/>
      <c r="F176" s="375"/>
      <c r="G176" s="375"/>
      <c r="H176" s="375"/>
      <c r="I176" s="365"/>
      <c r="J176" s="375"/>
      <c r="K176" s="375"/>
      <c r="L176" s="375"/>
    </row>
    <row r="177" spans="1:12" ht="12.75">
      <c r="A177" s="371"/>
      <c r="B177" s="371"/>
      <c r="C177" s="371"/>
      <c r="D177" s="372"/>
      <c r="E177" s="372"/>
      <c r="F177" s="372"/>
      <c r="G177" s="372"/>
      <c r="H177" s="373"/>
      <c r="I177" s="372"/>
      <c r="J177" s="372"/>
      <c r="K177" s="372"/>
      <c r="L177" s="265"/>
    </row>
    <row r="178" spans="1:12" ht="12.75">
      <c r="A178" s="371"/>
      <c r="B178" s="371"/>
      <c r="C178" s="371"/>
      <c r="D178" s="372"/>
      <c r="E178" s="372"/>
      <c r="F178" s="373"/>
      <c r="G178" s="372"/>
      <c r="H178" s="373"/>
      <c r="I178" s="372"/>
      <c r="J178" s="372"/>
      <c r="K178" s="372"/>
      <c r="L178" s="265"/>
    </row>
    <row r="179" spans="1:12" ht="12.75">
      <c r="A179" s="371"/>
      <c r="B179" s="364"/>
      <c r="C179" s="364"/>
      <c r="D179" s="365"/>
      <c r="E179" s="365"/>
      <c r="F179" s="375"/>
      <c r="G179" s="375"/>
      <c r="H179" s="375"/>
      <c r="I179" s="375"/>
      <c r="J179" s="365"/>
      <c r="K179" s="375"/>
      <c r="L179" s="375"/>
    </row>
    <row r="180" spans="1:12" ht="12.75">
      <c r="A180" s="371"/>
      <c r="B180" s="364"/>
      <c r="C180" s="364"/>
      <c r="D180" s="365"/>
      <c r="E180" s="365"/>
      <c r="F180" s="375"/>
      <c r="G180" s="375"/>
      <c r="H180" s="375"/>
      <c r="I180" s="375"/>
      <c r="J180" s="365"/>
      <c r="K180" s="375"/>
      <c r="L180" s="375"/>
    </row>
    <row r="181" spans="1:12" ht="12.75">
      <c r="A181" s="371"/>
      <c r="B181" s="364"/>
      <c r="C181" s="364"/>
      <c r="D181" s="365"/>
      <c r="E181" s="365"/>
      <c r="F181" s="375"/>
      <c r="G181" s="375"/>
      <c r="H181" s="375"/>
      <c r="I181" s="375"/>
      <c r="J181" s="365"/>
      <c r="K181" s="375"/>
      <c r="L181" s="375"/>
    </row>
    <row r="182" spans="1:12" ht="12.75">
      <c r="A182" s="371"/>
      <c r="B182" s="364"/>
      <c r="C182" s="364"/>
      <c r="D182" s="365"/>
      <c r="E182" s="365"/>
      <c r="F182" s="375"/>
      <c r="G182" s="375"/>
      <c r="H182" s="375"/>
      <c r="I182" s="375"/>
      <c r="J182" s="365"/>
      <c r="K182" s="375"/>
      <c r="L182" s="375"/>
    </row>
    <row r="183" spans="1:12" ht="12.75">
      <c r="A183" s="371"/>
      <c r="B183" s="364"/>
      <c r="C183" s="364"/>
      <c r="D183" s="365"/>
      <c r="E183" s="365"/>
      <c r="F183" s="375"/>
      <c r="G183" s="375"/>
      <c r="H183" s="375"/>
      <c r="I183" s="375"/>
      <c r="J183" s="365"/>
      <c r="K183" s="375"/>
      <c r="L183" s="375"/>
    </row>
    <row r="184" spans="1:12" ht="12.75">
      <c r="A184" s="371"/>
      <c r="B184" s="371"/>
      <c r="C184" s="371"/>
      <c r="D184" s="372"/>
      <c r="E184" s="372"/>
      <c r="F184" s="372"/>
      <c r="G184" s="372"/>
      <c r="H184" s="373"/>
      <c r="I184" s="372"/>
      <c r="J184" s="372"/>
      <c r="K184" s="372"/>
      <c r="L184" s="265"/>
    </row>
    <row r="185" spans="1:12" ht="12.75">
      <c r="A185" s="371"/>
      <c r="B185" s="371"/>
      <c r="C185" s="371"/>
      <c r="D185" s="372"/>
      <c r="E185" s="372"/>
      <c r="F185" s="374"/>
      <c r="G185" s="375"/>
      <c r="H185" s="373"/>
      <c r="I185" s="372"/>
      <c r="J185" s="372"/>
      <c r="K185" s="372"/>
      <c r="L185" s="65"/>
    </row>
    <row r="186" spans="1:12" ht="12.75">
      <c r="A186" s="371"/>
      <c r="B186" s="371"/>
      <c r="C186" s="371"/>
      <c r="D186" s="372"/>
      <c r="E186" s="372"/>
      <c r="F186" s="374"/>
      <c r="G186" s="375"/>
      <c r="H186" s="373"/>
      <c r="I186" s="372"/>
      <c r="J186" s="372"/>
      <c r="K186" s="372"/>
      <c r="L186" s="265"/>
    </row>
    <row r="187" spans="1:12" ht="12.75">
      <c r="A187" s="371"/>
      <c r="B187" s="371"/>
      <c r="C187" s="371"/>
      <c r="D187" s="372"/>
      <c r="E187" s="372"/>
      <c r="F187" s="373"/>
      <c r="G187" s="372"/>
      <c r="H187" s="373"/>
      <c r="I187" s="372"/>
      <c r="J187" s="372"/>
      <c r="K187" s="372"/>
      <c r="L187" s="265"/>
    </row>
    <row r="188" spans="1:12" ht="12.75">
      <c r="A188" s="371"/>
      <c r="B188" s="371"/>
      <c r="C188" s="371"/>
      <c r="D188" s="372"/>
      <c r="E188" s="372"/>
      <c r="F188" s="374"/>
      <c r="G188" s="375"/>
      <c r="H188" s="372"/>
      <c r="I188" s="372"/>
      <c r="J188" s="372"/>
      <c r="K188" s="372"/>
      <c r="L188" s="265"/>
    </row>
    <row r="189" spans="1:12" ht="12.75">
      <c r="A189" s="371"/>
      <c r="B189" s="371"/>
      <c r="C189" s="371"/>
      <c r="D189" s="372"/>
      <c r="E189" s="372"/>
      <c r="F189" s="374"/>
      <c r="G189" s="375"/>
      <c r="H189" s="373"/>
      <c r="I189" s="372"/>
      <c r="J189" s="372"/>
      <c r="K189" s="372"/>
      <c r="L189" s="265"/>
    </row>
    <row r="190" spans="1:12" ht="12.75">
      <c r="A190" s="371"/>
      <c r="B190" s="371"/>
      <c r="C190" s="371"/>
      <c r="D190" s="372"/>
      <c r="E190" s="372"/>
      <c r="F190" s="373"/>
      <c r="G190" s="372"/>
      <c r="H190" s="373"/>
      <c r="I190" s="372"/>
      <c r="J190" s="372"/>
      <c r="K190" s="372"/>
      <c r="L190" s="265"/>
    </row>
  </sheetData>
  <sheetProtection/>
  <hyperlinks>
    <hyperlink ref="B6" r:id="rId1" display="www.komarov.vesolje.net"/>
  </hyperlinks>
  <printOptions/>
  <pageMargins left="0.25" right="0.25" top="0.75" bottom="0.75" header="0.3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6.7109375" style="0" customWidth="1"/>
    <col min="2" max="2" width="5.8515625" style="7" customWidth="1"/>
    <col min="3" max="3" width="20.57421875" style="0" bestFit="1" customWidth="1"/>
    <col min="4" max="4" width="9.421875" style="7" bestFit="1" customWidth="1"/>
    <col min="5" max="5" width="12.140625" style="7" bestFit="1" customWidth="1"/>
    <col min="6" max="8" width="8.00390625" style="7" customWidth="1"/>
    <col min="9" max="9" width="8.8515625" style="0" customWidth="1"/>
    <col min="10" max="10" width="8.421875" style="16" bestFit="1" customWidth="1"/>
    <col min="11" max="11" width="15.00390625" style="0" bestFit="1" customWidth="1"/>
  </cols>
  <sheetData>
    <row r="1" spans="1:5" ht="17.25">
      <c r="A1" s="2" t="s">
        <v>148</v>
      </c>
      <c r="B1"/>
      <c r="D1"/>
      <c r="E1"/>
    </row>
    <row r="2" spans="1:5" ht="12.75">
      <c r="A2" s="1" t="s">
        <v>3</v>
      </c>
      <c r="B2"/>
      <c r="D2"/>
      <c r="E2"/>
    </row>
    <row r="3" spans="1:5" ht="12.75">
      <c r="A3" s="1" t="s">
        <v>4</v>
      </c>
      <c r="B3"/>
      <c r="D3"/>
      <c r="E3"/>
    </row>
    <row r="4" spans="1:5" ht="12.75">
      <c r="A4" s="1" t="s">
        <v>149</v>
      </c>
      <c r="B4"/>
      <c r="D4"/>
      <c r="E4"/>
    </row>
    <row r="5" spans="1:5" ht="12.75">
      <c r="A5" s="260" t="s">
        <v>19</v>
      </c>
      <c r="B5"/>
      <c r="D5"/>
      <c r="E5"/>
    </row>
    <row r="6" spans="1:5" ht="12.75">
      <c r="A6" s="260"/>
      <c r="B6"/>
      <c r="D6"/>
      <c r="E6"/>
    </row>
    <row r="7" spans="1:6" ht="12.75">
      <c r="A7" s="260"/>
      <c r="B7"/>
      <c r="C7" s="442" t="s">
        <v>482</v>
      </c>
      <c r="D7" s="442"/>
      <c r="E7" s="442"/>
      <c r="F7" s="442"/>
    </row>
    <row r="8" spans="1:7" ht="18">
      <c r="A8" s="441" t="s">
        <v>483</v>
      </c>
      <c r="B8" s="441"/>
      <c r="C8" s="441"/>
      <c r="D8" s="441"/>
      <c r="E8" s="441"/>
      <c r="F8" s="441"/>
      <c r="G8" s="441"/>
    </row>
    <row r="9" ht="13.5" thickBot="1">
      <c r="J9" s="17"/>
    </row>
    <row r="10" spans="1:11" s="7" customFormat="1" ht="13.5" thickBot="1">
      <c r="A10" s="155" t="s">
        <v>5</v>
      </c>
      <c r="B10" s="154" t="s">
        <v>6</v>
      </c>
      <c r="C10" s="154" t="s">
        <v>70</v>
      </c>
      <c r="D10" s="177" t="s">
        <v>25</v>
      </c>
      <c r="E10" s="149" t="s">
        <v>62</v>
      </c>
      <c r="F10" s="154" t="s">
        <v>0</v>
      </c>
      <c r="G10" s="154" t="s">
        <v>1</v>
      </c>
      <c r="H10" s="178" t="s">
        <v>2</v>
      </c>
      <c r="I10" s="219" t="s">
        <v>8</v>
      </c>
      <c r="J10" s="49"/>
      <c r="K10" s="49"/>
    </row>
    <row r="11" spans="1:11" ht="13.5" thickBot="1">
      <c r="A11" s="351">
        <v>1</v>
      </c>
      <c r="B11" s="273">
        <v>6</v>
      </c>
      <c r="C11" s="274" t="s">
        <v>164</v>
      </c>
      <c r="D11" s="427" t="s">
        <v>177</v>
      </c>
      <c r="E11" s="427" t="s">
        <v>150</v>
      </c>
      <c r="F11" s="303">
        <v>300</v>
      </c>
      <c r="G11" s="303">
        <v>300</v>
      </c>
      <c r="H11" s="304">
        <v>300</v>
      </c>
      <c r="I11" s="161">
        <f aca="true" t="shared" si="0" ref="I11:I25">F11+G11+H11</f>
        <v>900</v>
      </c>
      <c r="J11" s="197"/>
      <c r="K11" s="197"/>
    </row>
    <row r="12" spans="1:10" ht="13.5" thickBot="1">
      <c r="A12" s="352">
        <v>2</v>
      </c>
      <c r="B12" s="275">
        <v>3</v>
      </c>
      <c r="C12" s="276" t="s">
        <v>165</v>
      </c>
      <c r="D12" s="428" t="s">
        <v>61</v>
      </c>
      <c r="E12" s="428" t="s">
        <v>151</v>
      </c>
      <c r="F12" s="305">
        <v>300</v>
      </c>
      <c r="G12" s="305">
        <v>273</v>
      </c>
      <c r="H12" s="306">
        <v>300</v>
      </c>
      <c r="I12" s="161">
        <f t="shared" si="0"/>
        <v>873</v>
      </c>
      <c r="J12" s="20"/>
    </row>
    <row r="13" spans="1:10" ht="13.5" thickBot="1">
      <c r="A13" s="352">
        <v>3</v>
      </c>
      <c r="B13" s="275">
        <v>5</v>
      </c>
      <c r="C13" s="277" t="s">
        <v>166</v>
      </c>
      <c r="D13" s="428" t="s">
        <v>177</v>
      </c>
      <c r="E13" s="428" t="s">
        <v>152</v>
      </c>
      <c r="F13" s="305">
        <v>260</v>
      </c>
      <c r="G13" s="305">
        <v>300</v>
      </c>
      <c r="H13" s="306">
        <v>300</v>
      </c>
      <c r="I13" s="161">
        <f t="shared" si="0"/>
        <v>860</v>
      </c>
      <c r="J13" s="20"/>
    </row>
    <row r="14" spans="1:10" ht="13.5" thickBot="1">
      <c r="A14" s="353">
        <v>4</v>
      </c>
      <c r="B14" s="275">
        <v>2</v>
      </c>
      <c r="C14" s="276" t="s">
        <v>167</v>
      </c>
      <c r="D14" s="428" t="s">
        <v>177</v>
      </c>
      <c r="E14" s="428" t="s">
        <v>153</v>
      </c>
      <c r="F14" s="305">
        <v>263</v>
      </c>
      <c r="G14" s="305">
        <v>300</v>
      </c>
      <c r="H14" s="306">
        <v>292</v>
      </c>
      <c r="I14" s="252">
        <f t="shared" si="0"/>
        <v>855</v>
      </c>
      <c r="J14" s="49"/>
    </row>
    <row r="15" spans="1:10" ht="13.5" thickBot="1">
      <c r="A15" s="353">
        <v>5</v>
      </c>
      <c r="B15" s="275">
        <v>16</v>
      </c>
      <c r="C15" s="276" t="s">
        <v>168</v>
      </c>
      <c r="D15" s="428" t="s">
        <v>179</v>
      </c>
      <c r="E15" s="428" t="s">
        <v>154</v>
      </c>
      <c r="F15" s="305">
        <v>300</v>
      </c>
      <c r="G15" s="305">
        <v>237</v>
      </c>
      <c r="H15" s="306">
        <v>300</v>
      </c>
      <c r="I15" s="252">
        <f t="shared" si="0"/>
        <v>837</v>
      </c>
      <c r="J15" s="198"/>
    </row>
    <row r="16" spans="1:10" ht="13.5" thickBot="1">
      <c r="A16" s="353">
        <v>6</v>
      </c>
      <c r="B16" s="275">
        <v>7</v>
      </c>
      <c r="C16" s="276" t="s">
        <v>169</v>
      </c>
      <c r="D16" s="428" t="s">
        <v>177</v>
      </c>
      <c r="E16" s="428" t="s">
        <v>155</v>
      </c>
      <c r="F16" s="305">
        <v>251</v>
      </c>
      <c r="G16" s="305">
        <v>300</v>
      </c>
      <c r="H16" s="306">
        <v>253</v>
      </c>
      <c r="I16" s="252">
        <f t="shared" si="0"/>
        <v>804</v>
      </c>
      <c r="J16" s="49"/>
    </row>
    <row r="17" spans="1:10" ht="13.5" thickBot="1">
      <c r="A17" s="353">
        <v>7</v>
      </c>
      <c r="B17" s="275">
        <v>4</v>
      </c>
      <c r="C17" s="276" t="s">
        <v>72</v>
      </c>
      <c r="D17" s="428" t="s">
        <v>61</v>
      </c>
      <c r="E17" s="428" t="s">
        <v>133</v>
      </c>
      <c r="F17" s="305">
        <v>197</v>
      </c>
      <c r="G17" s="305">
        <v>300</v>
      </c>
      <c r="H17" s="306">
        <v>300</v>
      </c>
      <c r="I17" s="252">
        <f t="shared" si="0"/>
        <v>797</v>
      </c>
      <c r="J17" s="20"/>
    </row>
    <row r="18" spans="1:11" ht="13.5" thickBot="1">
      <c r="A18" s="353" t="s">
        <v>367</v>
      </c>
      <c r="B18" s="275">
        <v>10</v>
      </c>
      <c r="C18" s="277" t="s">
        <v>85</v>
      </c>
      <c r="D18" s="428" t="s">
        <v>58</v>
      </c>
      <c r="E18" s="428" t="s">
        <v>86</v>
      </c>
      <c r="F18" s="305">
        <v>159</v>
      </c>
      <c r="G18" s="305">
        <v>300</v>
      </c>
      <c r="H18" s="306">
        <v>300</v>
      </c>
      <c r="I18" s="252">
        <f t="shared" si="0"/>
        <v>759</v>
      </c>
      <c r="J18" s="20"/>
      <c r="K18" s="142"/>
    </row>
    <row r="19" spans="1:10" ht="13.5" thickBot="1">
      <c r="A19" s="353" t="s">
        <v>367</v>
      </c>
      <c r="B19" s="275">
        <v>15</v>
      </c>
      <c r="C19" s="276" t="s">
        <v>170</v>
      </c>
      <c r="D19" s="428" t="s">
        <v>181</v>
      </c>
      <c r="E19" s="428" t="s">
        <v>156</v>
      </c>
      <c r="F19" s="305">
        <v>235</v>
      </c>
      <c r="G19" s="305">
        <v>300</v>
      </c>
      <c r="H19" s="306">
        <v>224</v>
      </c>
      <c r="I19" s="252">
        <f t="shared" si="0"/>
        <v>759</v>
      </c>
      <c r="J19" s="20"/>
    </row>
    <row r="20" spans="1:10" ht="13.5" thickBot="1">
      <c r="A20" s="353" t="s">
        <v>368</v>
      </c>
      <c r="B20" s="275">
        <v>9</v>
      </c>
      <c r="C20" s="277" t="s">
        <v>171</v>
      </c>
      <c r="D20" s="428" t="s">
        <v>61</v>
      </c>
      <c r="E20" s="428" t="s">
        <v>157</v>
      </c>
      <c r="F20" s="305">
        <v>104</v>
      </c>
      <c r="G20" s="305">
        <v>300</v>
      </c>
      <c r="H20" s="306">
        <v>300</v>
      </c>
      <c r="I20" s="252">
        <f t="shared" si="0"/>
        <v>704</v>
      </c>
      <c r="J20" s="49"/>
    </row>
    <row r="21" spans="1:10" ht="13.5" thickBot="1">
      <c r="A21" s="353" t="s">
        <v>369</v>
      </c>
      <c r="B21" s="275">
        <v>8</v>
      </c>
      <c r="C21" s="278" t="s">
        <v>172</v>
      </c>
      <c r="D21" s="428" t="s">
        <v>179</v>
      </c>
      <c r="E21" s="428" t="s">
        <v>158</v>
      </c>
      <c r="F21" s="305">
        <v>300</v>
      </c>
      <c r="G21" s="305">
        <v>300</v>
      </c>
      <c r="H21" s="306">
        <v>0</v>
      </c>
      <c r="I21" s="252">
        <f t="shared" si="0"/>
        <v>600</v>
      </c>
      <c r="J21" s="49"/>
    </row>
    <row r="22" spans="1:10" ht="13.5" thickBot="1">
      <c r="A22" s="353" t="s">
        <v>370</v>
      </c>
      <c r="B22" s="275">
        <v>14</v>
      </c>
      <c r="C22" s="276" t="s">
        <v>173</v>
      </c>
      <c r="D22" s="428" t="s">
        <v>181</v>
      </c>
      <c r="E22" s="428" t="s">
        <v>159</v>
      </c>
      <c r="F22" s="305">
        <v>0</v>
      </c>
      <c r="G22" s="305">
        <v>220</v>
      </c>
      <c r="H22" s="306">
        <v>300</v>
      </c>
      <c r="I22" s="252">
        <f t="shared" si="0"/>
        <v>520</v>
      </c>
      <c r="J22" s="69"/>
    </row>
    <row r="23" spans="1:11" ht="13.5" thickBot="1">
      <c r="A23" s="353" t="s">
        <v>371</v>
      </c>
      <c r="B23" s="275">
        <v>1</v>
      </c>
      <c r="C23" s="276" t="s">
        <v>91</v>
      </c>
      <c r="D23" s="428" t="s">
        <v>179</v>
      </c>
      <c r="E23" s="428" t="s">
        <v>92</v>
      </c>
      <c r="F23" s="305">
        <v>204</v>
      </c>
      <c r="G23" s="305">
        <v>300</v>
      </c>
      <c r="H23" s="306">
        <v>0</v>
      </c>
      <c r="I23" s="252">
        <f t="shared" si="0"/>
        <v>504</v>
      </c>
      <c r="J23" s="20"/>
      <c r="K23" s="29"/>
    </row>
    <row r="24" spans="1:10" ht="13.5" thickBot="1">
      <c r="A24" s="353" t="s">
        <v>372</v>
      </c>
      <c r="B24" s="275">
        <v>17</v>
      </c>
      <c r="C24" s="276" t="s">
        <v>83</v>
      </c>
      <c r="D24" s="428" t="s">
        <v>179</v>
      </c>
      <c r="E24" s="428" t="s">
        <v>160</v>
      </c>
      <c r="F24" s="305">
        <v>0</v>
      </c>
      <c r="G24" s="305">
        <v>237</v>
      </c>
      <c r="H24" s="306">
        <v>256</v>
      </c>
      <c r="I24" s="252">
        <f t="shared" si="0"/>
        <v>493</v>
      </c>
      <c r="J24" s="49"/>
    </row>
    <row r="25" spans="1:10" ht="13.5" thickBot="1">
      <c r="A25" s="353" t="s">
        <v>373</v>
      </c>
      <c r="B25" s="275">
        <v>12</v>
      </c>
      <c r="C25" s="279" t="s">
        <v>174</v>
      </c>
      <c r="D25" s="428" t="s">
        <v>181</v>
      </c>
      <c r="E25" s="428" t="s">
        <v>161</v>
      </c>
      <c r="F25" s="305">
        <v>0</v>
      </c>
      <c r="G25" s="305">
        <v>300</v>
      </c>
      <c r="H25" s="306">
        <v>180</v>
      </c>
      <c r="I25" s="252">
        <f t="shared" si="0"/>
        <v>480</v>
      </c>
      <c r="J25" s="49"/>
    </row>
    <row r="26" spans="1:10" ht="13.5" thickBot="1">
      <c r="A26" s="353" t="s">
        <v>374</v>
      </c>
      <c r="B26" s="275">
        <v>11</v>
      </c>
      <c r="C26" s="276" t="s">
        <v>175</v>
      </c>
      <c r="D26" s="428" t="s">
        <v>181</v>
      </c>
      <c r="E26" s="428" t="s">
        <v>162</v>
      </c>
      <c r="F26" s="305">
        <v>0</v>
      </c>
      <c r="G26" s="305">
        <v>300</v>
      </c>
      <c r="H26" s="306">
        <v>147</v>
      </c>
      <c r="I26" s="252">
        <f>F26+G26</f>
        <v>300</v>
      </c>
      <c r="J26" s="49"/>
    </row>
    <row r="27" spans="1:10" ht="13.5" thickBot="1">
      <c r="A27" s="353" t="s">
        <v>375</v>
      </c>
      <c r="B27" s="280">
        <v>13</v>
      </c>
      <c r="C27" s="281" t="s">
        <v>84</v>
      </c>
      <c r="D27" s="429" t="s">
        <v>183</v>
      </c>
      <c r="E27" s="429" t="s">
        <v>28</v>
      </c>
      <c r="F27" s="307">
        <v>193</v>
      </c>
      <c r="G27" s="307">
        <v>216</v>
      </c>
      <c r="H27" s="308">
        <v>0</v>
      </c>
      <c r="I27" s="252">
        <f>F27+G27+H27</f>
        <v>409</v>
      </c>
      <c r="J27" s="20"/>
    </row>
    <row r="28" spans="1:10" ht="13.5" thickBot="1">
      <c r="A28" s="353" t="s">
        <v>376</v>
      </c>
      <c r="B28" s="176">
        <v>69</v>
      </c>
      <c r="C28" s="200" t="s">
        <v>176</v>
      </c>
      <c r="D28" s="430" t="s">
        <v>182</v>
      </c>
      <c r="E28" s="430" t="s">
        <v>163</v>
      </c>
      <c r="F28" s="309">
        <v>0</v>
      </c>
      <c r="G28" s="309">
        <v>0</v>
      </c>
      <c r="H28" s="309">
        <v>0</v>
      </c>
      <c r="I28" s="252">
        <f>F28+G28</f>
        <v>0</v>
      </c>
      <c r="J28" s="69"/>
    </row>
    <row r="29" spans="1:11" ht="12.75">
      <c r="A29" s="190"/>
      <c r="B29" s="191"/>
      <c r="C29" s="192"/>
      <c r="D29" s="193"/>
      <c r="E29" s="194"/>
      <c r="F29" s="190"/>
      <c r="G29" s="190"/>
      <c r="H29" s="190"/>
      <c r="I29" s="195"/>
      <c r="K29" s="28"/>
    </row>
    <row r="30" spans="2:8" ht="12.75">
      <c r="B30"/>
      <c r="D30"/>
      <c r="E30"/>
      <c r="F30"/>
      <c r="G30"/>
      <c r="H30"/>
    </row>
    <row r="31" spans="1:9" ht="12.75">
      <c r="A31" s="69" t="s">
        <v>64</v>
      </c>
      <c r="B31" s="70"/>
      <c r="C31" s="65"/>
      <c r="D31" s="29"/>
      <c r="E31" s="50" t="s">
        <v>68</v>
      </c>
      <c r="F31" s="51"/>
      <c r="G31" s="28"/>
      <c r="H31" s="15"/>
      <c r="I31" s="15"/>
    </row>
    <row r="32" spans="1:9" ht="12.75">
      <c r="A32" s="14" t="s">
        <v>364</v>
      </c>
      <c r="B32" s="15"/>
      <c r="C32" s="65"/>
      <c r="D32" s="29"/>
      <c r="E32"/>
      <c r="F32"/>
      <c r="G32" s="28"/>
      <c r="H32" s="15"/>
      <c r="I32" s="15"/>
    </row>
    <row r="33" spans="1:13" ht="12.75">
      <c r="A33" s="14" t="s">
        <v>366</v>
      </c>
      <c r="B33" s="15"/>
      <c r="C33" s="74"/>
      <c r="D33" s="29"/>
      <c r="E33" s="158" t="s">
        <v>67</v>
      </c>
      <c r="F33" s="158"/>
      <c r="G33" s="158"/>
      <c r="H33" s="159"/>
      <c r="I33" s="159"/>
      <c r="L33" s="29"/>
      <c r="M33" s="29"/>
    </row>
    <row r="34" spans="1:13" ht="12.75">
      <c r="A34" s="14" t="s">
        <v>365</v>
      </c>
      <c r="B34" s="14"/>
      <c r="C34" s="64"/>
      <c r="D34" s="29"/>
      <c r="E34" s="50"/>
      <c r="F34" s="50"/>
      <c r="G34" s="50"/>
      <c r="H34" s="148"/>
      <c r="I34" s="148"/>
      <c r="L34" s="29"/>
      <c r="M34" s="29"/>
    </row>
    <row r="35" spans="2:13" ht="12.75">
      <c r="B35"/>
      <c r="D35"/>
      <c r="E35" s="158"/>
      <c r="F35" s="158"/>
      <c r="G35" s="158"/>
      <c r="H35" s="158"/>
      <c r="L35" s="29"/>
      <c r="M35" s="29"/>
    </row>
    <row r="36" spans="2:13" ht="12.75">
      <c r="B36"/>
      <c r="D36"/>
      <c r="E36"/>
      <c r="F36"/>
      <c r="G36"/>
      <c r="H36"/>
      <c r="L36" s="29"/>
      <c r="M36" s="29"/>
    </row>
    <row r="37" spans="2:8" ht="12.75">
      <c r="B37"/>
      <c r="D37"/>
      <c r="E37"/>
      <c r="F37"/>
      <c r="G37"/>
      <c r="H37"/>
    </row>
    <row r="38" spans="2:8" ht="12.75">
      <c r="B38"/>
      <c r="D38"/>
      <c r="E38"/>
      <c r="F38"/>
      <c r="G38"/>
      <c r="H38"/>
    </row>
    <row r="39" spans="2:8" ht="12.75">
      <c r="B39"/>
      <c r="D39"/>
      <c r="E39"/>
      <c r="F39"/>
      <c r="G39"/>
      <c r="H39"/>
    </row>
    <row r="45" spans="2:5" ht="12.75">
      <c r="B45" s="14"/>
      <c r="C45" s="64"/>
      <c r="D45" s="29"/>
      <c r="E45" s="29"/>
    </row>
  </sheetData>
  <sheetProtection/>
  <mergeCells count="2">
    <mergeCell ref="A8:G8"/>
    <mergeCell ref="C7:F7"/>
  </mergeCells>
  <hyperlinks>
    <hyperlink ref="A5" r:id="rId1" display="F:\SM WCup - 35th Ljubljana Cup 2013\www.komarov.vesolje.net"/>
  </hyperlinks>
  <printOptions/>
  <pageMargins left="0.5905511811023623" right="0.7480314960629921" top="0.1968503937007874" bottom="0.15748031496062992" header="0" footer="0"/>
  <pageSetup horizontalDpi="600" verticalDpi="6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7.7109375" style="28" customWidth="1"/>
    <col min="2" max="2" width="5.57421875" style="29" customWidth="1"/>
    <col min="3" max="3" width="20.140625" style="29" bestFit="1" customWidth="1"/>
    <col min="4" max="4" width="9.421875" style="29" bestFit="1" customWidth="1"/>
    <col min="5" max="5" width="12.140625" style="29" bestFit="1" customWidth="1"/>
    <col min="6" max="6" width="6.8515625" style="28" customWidth="1"/>
    <col min="7" max="8" width="5.421875" style="28" customWidth="1"/>
    <col min="9" max="9" width="8.421875" style="28" hidden="1" customWidth="1"/>
    <col min="10" max="10" width="6.8515625" style="28" bestFit="1" customWidth="1"/>
    <col min="11" max="11" width="0" style="29" hidden="1" customWidth="1"/>
    <col min="12" max="16384" width="9.140625" style="29" customWidth="1"/>
  </cols>
  <sheetData>
    <row r="1" spans="1:5" ht="17.25">
      <c r="A1" s="2" t="s">
        <v>148</v>
      </c>
      <c r="B1"/>
      <c r="C1"/>
      <c r="D1"/>
      <c r="E1"/>
    </row>
    <row r="2" spans="1:5" ht="12.75">
      <c r="A2" s="1" t="s">
        <v>3</v>
      </c>
      <c r="B2"/>
      <c r="C2"/>
      <c r="D2"/>
      <c r="E2"/>
    </row>
    <row r="3" spans="1:5" ht="12.75">
      <c r="A3" s="1" t="s">
        <v>4</v>
      </c>
      <c r="B3"/>
      <c r="C3"/>
      <c r="D3"/>
      <c r="E3"/>
    </row>
    <row r="4" spans="1:5" ht="12.75">
      <c r="A4" s="1" t="s">
        <v>149</v>
      </c>
      <c r="B4"/>
      <c r="C4"/>
      <c r="D4"/>
      <c r="E4"/>
    </row>
    <row r="5" spans="1:5" ht="12.75">
      <c r="A5" s="260" t="s">
        <v>19</v>
      </c>
      <c r="B5"/>
      <c r="C5"/>
      <c r="D5"/>
      <c r="E5"/>
    </row>
    <row r="6" spans="1:5" ht="12.75">
      <c r="A6" s="36"/>
      <c r="B6" s="16"/>
      <c r="C6" s="16"/>
      <c r="D6" s="16"/>
      <c r="E6" s="16"/>
    </row>
    <row r="7" spans="1:5" ht="12.75">
      <c r="A7" s="36"/>
      <c r="B7" s="16"/>
      <c r="C7" s="16"/>
      <c r="D7" s="16"/>
      <c r="E7" s="16"/>
    </row>
    <row r="8" spans="1:7" ht="12.75">
      <c r="A8" s="36"/>
      <c r="B8" s="16"/>
      <c r="C8" s="16"/>
      <c r="D8" s="16"/>
      <c r="E8" s="16"/>
      <c r="G8" s="426"/>
    </row>
    <row r="9" spans="1:12" ht="15.75" thickBot="1">
      <c r="A9" s="422"/>
      <c r="B9" s="422"/>
      <c r="C9" s="422"/>
      <c r="D9" s="423" t="s">
        <v>484</v>
      </c>
      <c r="E9" s="422"/>
      <c r="F9" s="424"/>
      <c r="G9" s="424"/>
      <c r="H9" s="424"/>
      <c r="I9" s="424"/>
      <c r="J9" s="424"/>
      <c r="K9" s="422"/>
      <c r="L9" s="422"/>
    </row>
    <row r="10" spans="1:11" s="28" customFormat="1" ht="13.5" thickBot="1">
      <c r="A10" s="149" t="s">
        <v>178</v>
      </c>
      <c r="B10" s="150" t="s">
        <v>6</v>
      </c>
      <c r="C10" s="151" t="s">
        <v>70</v>
      </c>
      <c r="D10" s="152" t="s">
        <v>25</v>
      </c>
      <c r="E10" s="149" t="s">
        <v>62</v>
      </c>
      <c r="F10" s="153" t="s">
        <v>0</v>
      </c>
      <c r="G10" s="154" t="s">
        <v>1</v>
      </c>
      <c r="H10" s="151" t="s">
        <v>2</v>
      </c>
      <c r="I10" s="152" t="s">
        <v>30</v>
      </c>
      <c r="J10" s="149" t="s">
        <v>18</v>
      </c>
      <c r="K10" s="55" t="s">
        <v>24</v>
      </c>
    </row>
    <row r="11" spans="1:11" ht="12.75" customHeight="1">
      <c r="A11" s="161">
        <v>1</v>
      </c>
      <c r="B11" s="285">
        <v>30</v>
      </c>
      <c r="C11" s="282" t="s">
        <v>200</v>
      </c>
      <c r="D11" s="297" t="s">
        <v>184</v>
      </c>
      <c r="E11" s="297" t="s">
        <v>236</v>
      </c>
      <c r="F11" s="297">
        <v>180</v>
      </c>
      <c r="G11" s="297">
        <v>160</v>
      </c>
      <c r="H11" s="297">
        <v>163</v>
      </c>
      <c r="I11" s="147"/>
      <c r="J11" s="283">
        <f>SUM(F11:H11)</f>
        <v>503</v>
      </c>
      <c r="K11" s="59" t="e">
        <f>100*((J12/540)+(LOG(#REF!)/10-LOG(A11)/10))</f>
        <v>#REF!</v>
      </c>
    </row>
    <row r="12" spans="1:11" s="8" customFormat="1" ht="12.75" customHeight="1">
      <c r="A12" s="352">
        <f aca="true" t="shared" si="0" ref="A12:A43">A11+1</f>
        <v>2</v>
      </c>
      <c r="B12" s="286">
        <v>27</v>
      </c>
      <c r="C12" s="277" t="s">
        <v>202</v>
      </c>
      <c r="D12" s="301" t="s">
        <v>239</v>
      </c>
      <c r="E12" s="301" t="s">
        <v>177</v>
      </c>
      <c r="F12" s="301">
        <v>168</v>
      </c>
      <c r="G12" s="301">
        <v>140</v>
      </c>
      <c r="H12" s="301">
        <v>156</v>
      </c>
      <c r="I12" s="145"/>
      <c r="J12" s="220">
        <f>SUM(F12:H12)</f>
        <v>464</v>
      </c>
      <c r="K12" s="59" t="e">
        <f>100*((J13/540)+(LOG(#REF!)/10-LOG(A12)/10))</f>
        <v>#REF!</v>
      </c>
    </row>
    <row r="13" spans="1:11" ht="12.75" customHeight="1">
      <c r="A13" s="352">
        <f t="shared" si="0"/>
        <v>3</v>
      </c>
      <c r="B13" s="286">
        <v>45</v>
      </c>
      <c r="C13" s="277" t="s">
        <v>203</v>
      </c>
      <c r="D13" s="301" t="s">
        <v>137</v>
      </c>
      <c r="E13" s="301" t="s">
        <v>181</v>
      </c>
      <c r="F13" s="301">
        <v>165</v>
      </c>
      <c r="G13" s="301">
        <v>100</v>
      </c>
      <c r="H13" s="301">
        <v>180</v>
      </c>
      <c r="I13" s="145"/>
      <c r="J13" s="220">
        <f>SUM(F13:H13)</f>
        <v>445</v>
      </c>
      <c r="K13" s="59"/>
    </row>
    <row r="14" spans="1:11" ht="12.75" customHeight="1">
      <c r="A14" s="353">
        <f t="shared" si="0"/>
        <v>4</v>
      </c>
      <c r="B14" s="286">
        <v>48</v>
      </c>
      <c r="C14" s="277" t="s">
        <v>205</v>
      </c>
      <c r="D14" s="301" t="s">
        <v>186</v>
      </c>
      <c r="E14" s="301" t="s">
        <v>241</v>
      </c>
      <c r="F14" s="301">
        <v>180</v>
      </c>
      <c r="G14" s="301">
        <v>132</v>
      </c>
      <c r="H14" s="301">
        <v>112</v>
      </c>
      <c r="I14" s="241"/>
      <c r="J14" s="203">
        <f aca="true" t="shared" si="1" ref="J14:J43">SUM(F14:H14)</f>
        <v>424</v>
      </c>
      <c r="K14" s="59" t="e">
        <f>100*((J15/540)+(LOG(#REF!)/10-LOG(A14)/10))</f>
        <v>#REF!</v>
      </c>
    </row>
    <row r="15" spans="1:11" ht="12.75" customHeight="1">
      <c r="A15" s="353">
        <f t="shared" si="0"/>
        <v>5</v>
      </c>
      <c r="B15" s="286">
        <v>2</v>
      </c>
      <c r="C15" s="277" t="s">
        <v>167</v>
      </c>
      <c r="D15" s="301" t="s">
        <v>153</v>
      </c>
      <c r="E15" s="301" t="s">
        <v>177</v>
      </c>
      <c r="F15" s="301">
        <v>147</v>
      </c>
      <c r="G15" s="301">
        <v>70</v>
      </c>
      <c r="H15" s="301">
        <v>180</v>
      </c>
      <c r="I15" s="241"/>
      <c r="J15" s="203">
        <f t="shared" si="1"/>
        <v>397</v>
      </c>
      <c r="K15" s="59" t="e">
        <f>100*((J16/540)+(LOG(#REF!)/10-LOG(A15)/10))</f>
        <v>#REF!</v>
      </c>
    </row>
    <row r="16" spans="1:11" ht="12.75" customHeight="1">
      <c r="A16" s="353">
        <f t="shared" si="0"/>
        <v>6</v>
      </c>
      <c r="B16" s="286">
        <v>36</v>
      </c>
      <c r="C16" s="277" t="s">
        <v>88</v>
      </c>
      <c r="D16" s="301" t="s">
        <v>89</v>
      </c>
      <c r="E16" s="301" t="s">
        <v>58</v>
      </c>
      <c r="F16" s="301">
        <v>96</v>
      </c>
      <c r="G16" s="301">
        <v>155</v>
      </c>
      <c r="H16" s="301">
        <v>130</v>
      </c>
      <c r="I16" s="242"/>
      <c r="J16" s="203">
        <f t="shared" si="1"/>
        <v>381</v>
      </c>
      <c r="K16" s="59" t="e">
        <f>100*((J17/540)+(LOG(#REF!)/10-LOG(A16)/10))</f>
        <v>#REF!</v>
      </c>
    </row>
    <row r="17" spans="1:11" ht="12.75" customHeight="1">
      <c r="A17" s="353">
        <f t="shared" si="0"/>
        <v>7</v>
      </c>
      <c r="B17" s="286">
        <v>42</v>
      </c>
      <c r="C17" s="277" t="s">
        <v>207</v>
      </c>
      <c r="D17" s="301" t="s">
        <v>187</v>
      </c>
      <c r="E17" s="301" t="s">
        <v>182</v>
      </c>
      <c r="F17" s="301">
        <v>154</v>
      </c>
      <c r="G17" s="301">
        <v>68</v>
      </c>
      <c r="H17" s="301">
        <v>150</v>
      </c>
      <c r="I17" s="241"/>
      <c r="J17" s="203">
        <f t="shared" si="1"/>
        <v>372</v>
      </c>
      <c r="K17" s="59" t="e">
        <f>100*((J18/540)+(LOG(#REF!)/10-LOG(A17)/10))</f>
        <v>#REF!</v>
      </c>
    </row>
    <row r="18" spans="1:11" ht="12.75" customHeight="1">
      <c r="A18" s="353">
        <f t="shared" si="0"/>
        <v>8</v>
      </c>
      <c r="B18" s="286">
        <v>35</v>
      </c>
      <c r="C18" s="277" t="s">
        <v>87</v>
      </c>
      <c r="D18" s="301" t="s">
        <v>75</v>
      </c>
      <c r="E18" s="301" t="s">
        <v>58</v>
      </c>
      <c r="F18" s="301">
        <v>113</v>
      </c>
      <c r="G18" s="301">
        <v>118</v>
      </c>
      <c r="H18" s="301">
        <v>113</v>
      </c>
      <c r="I18" s="241"/>
      <c r="J18" s="203">
        <f t="shared" si="1"/>
        <v>344</v>
      </c>
      <c r="K18" s="59" t="e">
        <f>100*((J19/540)+(LOG(#REF!)/10-LOG(A18)/10))</f>
        <v>#REF!</v>
      </c>
    </row>
    <row r="19" spans="1:11" ht="12.75" customHeight="1">
      <c r="A19" s="353">
        <f t="shared" si="0"/>
        <v>9</v>
      </c>
      <c r="B19" s="286">
        <v>19</v>
      </c>
      <c r="C19" s="277" t="s">
        <v>94</v>
      </c>
      <c r="D19" s="301" t="s">
        <v>57</v>
      </c>
      <c r="E19" s="301" t="s">
        <v>177</v>
      </c>
      <c r="F19" s="301">
        <v>180</v>
      </c>
      <c r="G19" s="301">
        <v>0</v>
      </c>
      <c r="H19" s="301">
        <v>146</v>
      </c>
      <c r="I19" s="241"/>
      <c r="J19" s="203">
        <f t="shared" si="1"/>
        <v>326</v>
      </c>
      <c r="K19" s="59" t="e">
        <f>100*((J20/540)+(LOG(#REF!)/10-LOG(A19)/10))</f>
        <v>#REF!</v>
      </c>
    </row>
    <row r="20" spans="1:11" ht="12.75" customHeight="1">
      <c r="A20" s="353">
        <f t="shared" si="0"/>
        <v>10</v>
      </c>
      <c r="B20" s="286">
        <v>47</v>
      </c>
      <c r="C20" s="277" t="s">
        <v>210</v>
      </c>
      <c r="D20" s="301" t="s">
        <v>188</v>
      </c>
      <c r="E20" s="301" t="s">
        <v>241</v>
      </c>
      <c r="F20" s="301">
        <v>71</v>
      </c>
      <c r="G20" s="301">
        <v>162</v>
      </c>
      <c r="H20" s="301">
        <v>80</v>
      </c>
      <c r="I20" s="241"/>
      <c r="J20" s="203">
        <f t="shared" si="1"/>
        <v>313</v>
      </c>
      <c r="K20" s="59" t="e">
        <f>100*((J21/540)+(LOG(#REF!)/10-LOG(A20)/10))</f>
        <v>#REF!</v>
      </c>
    </row>
    <row r="21" spans="1:11" ht="12.75" customHeight="1">
      <c r="A21" s="353">
        <f t="shared" si="0"/>
        <v>11</v>
      </c>
      <c r="B21" s="286">
        <v>6</v>
      </c>
      <c r="C21" s="277" t="s">
        <v>164</v>
      </c>
      <c r="D21" s="301" t="s">
        <v>150</v>
      </c>
      <c r="E21" s="301" t="s">
        <v>177</v>
      </c>
      <c r="F21" s="301">
        <v>103</v>
      </c>
      <c r="G21" s="301">
        <v>67</v>
      </c>
      <c r="H21" s="301">
        <v>139</v>
      </c>
      <c r="I21" s="241"/>
      <c r="J21" s="203">
        <f t="shared" si="1"/>
        <v>309</v>
      </c>
      <c r="K21" s="59" t="e">
        <f>100*((J22/540)+(LOG(#REF!)/10-LOG(A21)/10))</f>
        <v>#REF!</v>
      </c>
    </row>
    <row r="22" spans="1:11" ht="12.75" customHeight="1">
      <c r="A22" s="353">
        <f t="shared" si="0"/>
        <v>12</v>
      </c>
      <c r="B22" s="286">
        <v>31</v>
      </c>
      <c r="C22" s="277" t="s">
        <v>213</v>
      </c>
      <c r="D22" s="301" t="s">
        <v>189</v>
      </c>
      <c r="E22" s="301" t="s">
        <v>236</v>
      </c>
      <c r="F22" s="301">
        <v>116</v>
      </c>
      <c r="G22" s="301">
        <v>99</v>
      </c>
      <c r="H22" s="301">
        <v>85</v>
      </c>
      <c r="I22" s="241"/>
      <c r="J22" s="203">
        <f t="shared" si="1"/>
        <v>300</v>
      </c>
      <c r="K22" s="59" t="e">
        <f>100*((J23/540)+(LOG(#REF!)/10-LOG(A22)/10))</f>
        <v>#REF!</v>
      </c>
    </row>
    <row r="23" spans="1:11" ht="12.75" customHeight="1">
      <c r="A23" s="353">
        <f t="shared" si="0"/>
        <v>13</v>
      </c>
      <c r="B23" s="286">
        <v>32</v>
      </c>
      <c r="C23" s="277" t="s">
        <v>215</v>
      </c>
      <c r="D23" s="301" t="s">
        <v>190</v>
      </c>
      <c r="E23" s="301" t="s">
        <v>236</v>
      </c>
      <c r="F23" s="301">
        <v>0</v>
      </c>
      <c r="G23" s="301">
        <v>88</v>
      </c>
      <c r="H23" s="301">
        <v>156</v>
      </c>
      <c r="I23" s="241"/>
      <c r="J23" s="203">
        <f t="shared" si="1"/>
        <v>244</v>
      </c>
      <c r="K23" s="59" t="e">
        <f>100*((J24/540)+(LOG(#REF!)/10-LOG(A23)/10))</f>
        <v>#REF!</v>
      </c>
    </row>
    <row r="24" spans="1:11" ht="12.75" customHeight="1">
      <c r="A24" s="353">
        <f t="shared" si="0"/>
        <v>14</v>
      </c>
      <c r="B24" s="286">
        <v>53</v>
      </c>
      <c r="C24" s="277" t="s">
        <v>90</v>
      </c>
      <c r="D24" s="301" t="s">
        <v>191</v>
      </c>
      <c r="E24" s="301" t="s">
        <v>182</v>
      </c>
      <c r="F24" s="301">
        <v>0</v>
      </c>
      <c r="G24" s="301">
        <v>95</v>
      </c>
      <c r="H24" s="301">
        <v>137</v>
      </c>
      <c r="I24" s="241"/>
      <c r="J24" s="203">
        <f t="shared" si="1"/>
        <v>232</v>
      </c>
      <c r="K24" s="59" t="e">
        <f>100*((J25/540)+(LOG(#REF!)/10-LOG(A24)/10))</f>
        <v>#REF!</v>
      </c>
    </row>
    <row r="25" spans="1:11" ht="12.75" customHeight="1">
      <c r="A25" s="353">
        <f t="shared" si="0"/>
        <v>15</v>
      </c>
      <c r="B25" s="286">
        <v>7</v>
      </c>
      <c r="C25" s="277" t="s">
        <v>169</v>
      </c>
      <c r="D25" s="301" t="s">
        <v>155</v>
      </c>
      <c r="E25" s="301" t="s">
        <v>177</v>
      </c>
      <c r="F25" s="301">
        <v>120</v>
      </c>
      <c r="G25" s="301">
        <v>108</v>
      </c>
      <c r="H25" s="301">
        <v>0</v>
      </c>
      <c r="I25" s="241"/>
      <c r="J25" s="203">
        <f t="shared" si="1"/>
        <v>228</v>
      </c>
      <c r="K25" s="59" t="e">
        <f>100*((J26/540)+(LOG(#REF!)/10-LOG(A25)/10))</f>
        <v>#REF!</v>
      </c>
    </row>
    <row r="26" spans="1:11" ht="12.75" customHeight="1">
      <c r="A26" s="353">
        <f t="shared" si="0"/>
        <v>16</v>
      </c>
      <c r="B26" s="286">
        <v>22</v>
      </c>
      <c r="C26" s="277" t="s">
        <v>218</v>
      </c>
      <c r="D26" s="301" t="s">
        <v>192</v>
      </c>
      <c r="E26" s="301" t="s">
        <v>181</v>
      </c>
      <c r="F26" s="301">
        <v>106</v>
      </c>
      <c r="G26" s="301">
        <v>99</v>
      </c>
      <c r="H26" s="301">
        <v>0</v>
      </c>
      <c r="I26" s="241"/>
      <c r="J26" s="203">
        <f t="shared" si="1"/>
        <v>205</v>
      </c>
      <c r="K26" s="59" t="e">
        <f>100*((J27/540)+(LOG(#REF!)/10-LOG(A26)/10))</f>
        <v>#REF!</v>
      </c>
    </row>
    <row r="27" spans="1:11" ht="12.75" customHeight="1" thickBot="1">
      <c r="A27" s="353">
        <f t="shared" si="0"/>
        <v>17</v>
      </c>
      <c r="B27" s="286">
        <v>11</v>
      </c>
      <c r="C27" s="277" t="s">
        <v>175</v>
      </c>
      <c r="D27" s="301" t="s">
        <v>162</v>
      </c>
      <c r="E27" s="301" t="s">
        <v>181</v>
      </c>
      <c r="F27" s="301">
        <v>75</v>
      </c>
      <c r="G27" s="301">
        <v>120</v>
      </c>
      <c r="H27" s="301">
        <v>0</v>
      </c>
      <c r="I27" s="241"/>
      <c r="J27" s="203">
        <f t="shared" si="1"/>
        <v>195</v>
      </c>
      <c r="K27" s="143" t="e">
        <f>100*((J28/540)+(LOG(#REF!)/10-LOG(A27)/10))</f>
        <v>#REF!</v>
      </c>
    </row>
    <row r="28" spans="1:11" ht="12.75" customHeight="1">
      <c r="A28" s="353" t="s">
        <v>377</v>
      </c>
      <c r="B28" s="286">
        <v>4</v>
      </c>
      <c r="C28" s="277" t="s">
        <v>72</v>
      </c>
      <c r="D28" s="301" t="s">
        <v>133</v>
      </c>
      <c r="E28" s="301" t="s">
        <v>61</v>
      </c>
      <c r="F28" s="301">
        <v>180</v>
      </c>
      <c r="G28" s="301">
        <v>0</v>
      </c>
      <c r="H28" s="301">
        <v>0</v>
      </c>
      <c r="I28" s="241"/>
      <c r="J28" s="203">
        <f t="shared" si="1"/>
        <v>180</v>
      </c>
      <c r="K28" s="58" t="e">
        <f>100*((J29/540)+(LOG(#REF!)/10-LOG(A28)/10))</f>
        <v>#REF!</v>
      </c>
    </row>
    <row r="29" spans="1:11" ht="12.75" customHeight="1" thickBot="1">
      <c r="A29" s="353" t="s">
        <v>377</v>
      </c>
      <c r="B29" s="286">
        <v>20</v>
      </c>
      <c r="C29" s="277" t="s">
        <v>93</v>
      </c>
      <c r="D29" s="301" t="s">
        <v>193</v>
      </c>
      <c r="E29" s="301" t="s">
        <v>177</v>
      </c>
      <c r="F29" s="301">
        <v>180</v>
      </c>
      <c r="G29" s="301">
        <v>0</v>
      </c>
      <c r="H29" s="301">
        <v>0</v>
      </c>
      <c r="I29" s="241"/>
      <c r="J29" s="203">
        <f t="shared" si="1"/>
        <v>180</v>
      </c>
      <c r="K29" s="68" t="e">
        <f>100*((J30/540)+(LOG(#REF!)/10-LOG(A29)/10))</f>
        <v>#REF!</v>
      </c>
    </row>
    <row r="30" spans="1:11" ht="12.75" customHeight="1">
      <c r="A30" s="353" t="s">
        <v>377</v>
      </c>
      <c r="B30" s="286">
        <v>21</v>
      </c>
      <c r="C30" s="277" t="s">
        <v>95</v>
      </c>
      <c r="D30" s="301" t="s">
        <v>240</v>
      </c>
      <c r="E30" s="301" t="s">
        <v>177</v>
      </c>
      <c r="F30" s="301">
        <v>180</v>
      </c>
      <c r="G30" s="301">
        <v>0</v>
      </c>
      <c r="H30" s="301">
        <v>0</v>
      </c>
      <c r="I30" s="243"/>
      <c r="J30" s="203">
        <f t="shared" si="1"/>
        <v>180</v>
      </c>
      <c r="K30" s="62"/>
    </row>
    <row r="31" spans="1:11" ht="12.75" customHeight="1">
      <c r="A31" s="353" t="s">
        <v>378</v>
      </c>
      <c r="B31" s="286">
        <v>10</v>
      </c>
      <c r="C31" s="277" t="s">
        <v>85</v>
      </c>
      <c r="D31" s="301" t="s">
        <v>86</v>
      </c>
      <c r="E31" s="301" t="s">
        <v>58</v>
      </c>
      <c r="F31" s="301">
        <v>67</v>
      </c>
      <c r="G31" s="301">
        <v>0</v>
      </c>
      <c r="H31" s="301">
        <v>110</v>
      </c>
      <c r="I31" s="241"/>
      <c r="J31" s="203">
        <f t="shared" si="1"/>
        <v>177</v>
      </c>
      <c r="K31"/>
    </row>
    <row r="32" spans="1:11" ht="12.75" customHeight="1">
      <c r="A32" s="353" t="s">
        <v>379</v>
      </c>
      <c r="B32" s="286">
        <v>15</v>
      </c>
      <c r="C32" s="277" t="s">
        <v>170</v>
      </c>
      <c r="D32" s="301" t="s">
        <v>156</v>
      </c>
      <c r="E32" s="301" t="s">
        <v>181</v>
      </c>
      <c r="F32" s="301">
        <v>95</v>
      </c>
      <c r="G32" s="301" t="s">
        <v>20</v>
      </c>
      <c r="H32" s="301">
        <v>77</v>
      </c>
      <c r="I32" s="241"/>
      <c r="J32" s="203">
        <f t="shared" si="1"/>
        <v>172</v>
      </c>
      <c r="K32"/>
    </row>
    <row r="33" spans="1:11" ht="12.75" customHeight="1">
      <c r="A33" s="353">
        <f t="shared" si="0"/>
        <v>23</v>
      </c>
      <c r="B33" s="286">
        <v>13</v>
      </c>
      <c r="C33" s="277" t="s">
        <v>84</v>
      </c>
      <c r="D33" s="301" t="s">
        <v>28</v>
      </c>
      <c r="E33" s="301" t="s">
        <v>183</v>
      </c>
      <c r="F33" s="301">
        <v>33</v>
      </c>
      <c r="G33" s="301">
        <v>91</v>
      </c>
      <c r="H33" s="301">
        <v>0</v>
      </c>
      <c r="I33" s="241"/>
      <c r="J33" s="203">
        <f t="shared" si="1"/>
        <v>124</v>
      </c>
      <c r="K33"/>
    </row>
    <row r="34" spans="1:11" ht="12.75" customHeight="1">
      <c r="A34" s="353">
        <f t="shared" si="0"/>
        <v>24</v>
      </c>
      <c r="B34" s="286">
        <v>40</v>
      </c>
      <c r="C34" s="277" t="s">
        <v>225</v>
      </c>
      <c r="D34" s="301" t="s">
        <v>195</v>
      </c>
      <c r="E34" s="301" t="s">
        <v>244</v>
      </c>
      <c r="F34" s="301">
        <v>123</v>
      </c>
      <c r="G34" s="301">
        <v>0</v>
      </c>
      <c r="H34" s="301" t="s">
        <v>20</v>
      </c>
      <c r="I34" s="241"/>
      <c r="J34" s="203">
        <f t="shared" si="1"/>
        <v>123</v>
      </c>
      <c r="K34"/>
    </row>
    <row r="35" spans="1:11" ht="12.75" customHeight="1">
      <c r="A35" s="353">
        <f t="shared" si="0"/>
        <v>25</v>
      </c>
      <c r="B35" s="286">
        <v>14</v>
      </c>
      <c r="C35" s="277" t="s">
        <v>173</v>
      </c>
      <c r="D35" s="301" t="s">
        <v>159</v>
      </c>
      <c r="E35" s="301" t="s">
        <v>181</v>
      </c>
      <c r="F35" s="301">
        <v>72</v>
      </c>
      <c r="G35" s="301" t="s">
        <v>20</v>
      </c>
      <c r="H35" s="301">
        <v>0</v>
      </c>
      <c r="I35" s="243"/>
      <c r="J35" s="203">
        <f t="shared" si="1"/>
        <v>72</v>
      </c>
      <c r="K35"/>
    </row>
    <row r="36" spans="1:11" ht="12.75" customHeight="1">
      <c r="A36" s="353">
        <f t="shared" si="0"/>
        <v>26</v>
      </c>
      <c r="B36" s="286">
        <v>69</v>
      </c>
      <c r="C36" s="277" t="s">
        <v>176</v>
      </c>
      <c r="D36" s="301" t="s">
        <v>163</v>
      </c>
      <c r="E36" s="301" t="s">
        <v>182</v>
      </c>
      <c r="F36" s="301">
        <v>0</v>
      </c>
      <c r="G36" s="301">
        <v>59</v>
      </c>
      <c r="H36" s="301">
        <v>0</v>
      </c>
      <c r="I36" s="241"/>
      <c r="J36" s="203">
        <f t="shared" si="1"/>
        <v>59</v>
      </c>
      <c r="K36"/>
    </row>
    <row r="37" spans="1:11" ht="12.75" customHeight="1">
      <c r="A37" s="353">
        <f t="shared" si="0"/>
        <v>27</v>
      </c>
      <c r="B37" s="286">
        <v>41</v>
      </c>
      <c r="C37" s="277" t="s">
        <v>228</v>
      </c>
      <c r="D37" s="301" t="s">
        <v>197</v>
      </c>
      <c r="E37" s="301" t="s">
        <v>244</v>
      </c>
      <c r="F37" s="301">
        <v>0</v>
      </c>
      <c r="G37" s="301">
        <v>0</v>
      </c>
      <c r="H37" s="301">
        <v>0</v>
      </c>
      <c r="I37" s="243"/>
      <c r="J37" s="203">
        <f t="shared" si="1"/>
        <v>0</v>
      </c>
      <c r="K37"/>
    </row>
    <row r="38" spans="1:11" ht="12.75" customHeight="1">
      <c r="A38" s="353">
        <f t="shared" si="0"/>
        <v>28</v>
      </c>
      <c r="B38" s="286">
        <v>37</v>
      </c>
      <c r="C38" s="277" t="s">
        <v>230</v>
      </c>
      <c r="D38" s="301" t="s">
        <v>198</v>
      </c>
      <c r="E38" s="301" t="s">
        <v>245</v>
      </c>
      <c r="F38" s="301">
        <v>0</v>
      </c>
      <c r="G38" s="301" t="s">
        <v>20</v>
      </c>
      <c r="H38" s="301" t="s">
        <v>20</v>
      </c>
      <c r="I38" s="243"/>
      <c r="J38" s="203">
        <f t="shared" si="1"/>
        <v>0</v>
      </c>
      <c r="K38"/>
    </row>
    <row r="39" spans="1:11" ht="12.75" customHeight="1" thickBot="1">
      <c r="A39" s="353">
        <f t="shared" si="0"/>
        <v>29</v>
      </c>
      <c r="B39" s="286">
        <v>5</v>
      </c>
      <c r="C39" s="277" t="s">
        <v>166</v>
      </c>
      <c r="D39" s="301" t="s">
        <v>152</v>
      </c>
      <c r="E39" s="301" t="s">
        <v>177</v>
      </c>
      <c r="F39" s="301">
        <v>0</v>
      </c>
      <c r="G39" s="301">
        <v>0</v>
      </c>
      <c r="H39" s="301" t="s">
        <v>20</v>
      </c>
      <c r="I39" s="189"/>
      <c r="J39" s="203">
        <f t="shared" si="1"/>
        <v>0</v>
      </c>
      <c r="K39"/>
    </row>
    <row r="40" spans="1:11" ht="12.75" customHeight="1" thickBot="1">
      <c r="A40" s="353">
        <f t="shared" si="0"/>
        <v>30</v>
      </c>
      <c r="B40" s="286">
        <v>25</v>
      </c>
      <c r="C40" s="277" t="s">
        <v>232</v>
      </c>
      <c r="D40" s="301" t="s">
        <v>140</v>
      </c>
      <c r="E40" s="301" t="s">
        <v>177</v>
      </c>
      <c r="F40" s="301">
        <v>0</v>
      </c>
      <c r="G40" s="301">
        <v>0</v>
      </c>
      <c r="H40" s="301" t="s">
        <v>20</v>
      </c>
      <c r="I40" s="201"/>
      <c r="J40" s="203">
        <f t="shared" si="1"/>
        <v>0</v>
      </c>
      <c r="K40"/>
    </row>
    <row r="41" spans="1:10" ht="12.75" customHeight="1">
      <c r="A41" s="353">
        <f t="shared" si="0"/>
        <v>31</v>
      </c>
      <c r="B41" s="286">
        <v>44</v>
      </c>
      <c r="C41" s="277" t="s">
        <v>233</v>
      </c>
      <c r="D41" s="301" t="s">
        <v>156</v>
      </c>
      <c r="E41" s="301" t="s">
        <v>181</v>
      </c>
      <c r="F41" s="301">
        <v>0</v>
      </c>
      <c r="G41" s="301">
        <v>0</v>
      </c>
      <c r="H41" s="301">
        <v>0</v>
      </c>
      <c r="I41" s="145"/>
      <c r="J41" s="203">
        <f t="shared" si="1"/>
        <v>0</v>
      </c>
    </row>
    <row r="42" spans="1:10" ht="12.75" customHeight="1">
      <c r="A42" s="353">
        <f t="shared" si="0"/>
        <v>32</v>
      </c>
      <c r="B42" s="286">
        <v>12</v>
      </c>
      <c r="C42" s="277" t="s">
        <v>174</v>
      </c>
      <c r="D42" s="301" t="s">
        <v>161</v>
      </c>
      <c r="E42" s="301" t="s">
        <v>181</v>
      </c>
      <c r="F42" s="301">
        <v>0</v>
      </c>
      <c r="G42" s="301" t="s">
        <v>20</v>
      </c>
      <c r="H42" s="301">
        <v>0</v>
      </c>
      <c r="I42" s="146"/>
      <c r="J42" s="203">
        <f t="shared" si="1"/>
        <v>0</v>
      </c>
    </row>
    <row r="43" spans="1:10" ht="12.75" customHeight="1" thickBot="1">
      <c r="A43" s="353">
        <f t="shared" si="0"/>
        <v>33</v>
      </c>
      <c r="B43" s="287">
        <v>9</v>
      </c>
      <c r="C43" s="284" t="s">
        <v>171</v>
      </c>
      <c r="D43" s="302" t="s">
        <v>157</v>
      </c>
      <c r="E43" s="302" t="s">
        <v>61</v>
      </c>
      <c r="F43" s="302">
        <v>0</v>
      </c>
      <c r="G43" s="302">
        <v>0</v>
      </c>
      <c r="H43" s="302">
        <v>0</v>
      </c>
      <c r="I43" s="200"/>
      <c r="J43" s="244">
        <f t="shared" si="1"/>
        <v>0</v>
      </c>
    </row>
    <row r="44" spans="8:11" ht="12.75" customHeight="1">
      <c r="H44" s="148"/>
      <c r="I44" s="29"/>
      <c r="J44" s="29"/>
      <c r="K44"/>
    </row>
    <row r="45" spans="1:11" ht="12.75" customHeight="1">
      <c r="A45" s="69" t="s">
        <v>64</v>
      </c>
      <c r="B45" s="70"/>
      <c r="C45" s="65"/>
      <c r="E45" s="50" t="s">
        <v>68</v>
      </c>
      <c r="F45" s="51"/>
      <c r="H45" s="15"/>
      <c r="I45" s="142"/>
      <c r="J45" s="142"/>
      <c r="K45"/>
    </row>
    <row r="46" spans="1:10" ht="12.75" customHeight="1">
      <c r="A46" s="14" t="s">
        <v>364</v>
      </c>
      <c r="B46" s="15"/>
      <c r="C46" s="65"/>
      <c r="E46"/>
      <c r="F46"/>
      <c r="H46" s="15"/>
      <c r="J46" s="29"/>
    </row>
    <row r="47" spans="1:8" ht="12.75" customHeight="1">
      <c r="A47" s="14" t="s">
        <v>366</v>
      </c>
      <c r="B47" s="15"/>
      <c r="C47" s="74"/>
      <c r="E47" s="158" t="s">
        <v>67</v>
      </c>
      <c r="F47" s="158"/>
      <c r="G47" s="158"/>
      <c r="H47" s="159"/>
    </row>
    <row r="48" spans="1:8" ht="12.75" customHeight="1">
      <c r="A48" s="14" t="s">
        <v>365</v>
      </c>
      <c r="B48" s="14"/>
      <c r="C48" s="64"/>
      <c r="E48" s="50"/>
      <c r="F48" s="50"/>
      <c r="G48" s="50"/>
      <c r="H48" s="148"/>
    </row>
    <row r="49" spans="1:7" ht="12.75" customHeight="1">
      <c r="A49"/>
      <c r="B49"/>
      <c r="C49"/>
      <c r="D49"/>
      <c r="E49" s="158"/>
      <c r="F49" s="158"/>
      <c r="G49" s="158"/>
    </row>
    <row r="50" spans="4:11" ht="12.75" customHeight="1">
      <c r="D50" s="15"/>
      <c r="E50"/>
      <c r="F50" s="15"/>
      <c r="K50" s="14"/>
    </row>
    <row r="51" spans="4:11" ht="12.75" customHeight="1">
      <c r="D51" s="14"/>
      <c r="E51" s="15"/>
      <c r="F51" s="15"/>
      <c r="G51" s="15"/>
      <c r="H51" s="15"/>
      <c r="I51" s="15"/>
      <c r="K51" s="14"/>
    </row>
    <row r="52" spans="2:10" ht="12.75" customHeight="1">
      <c r="B52" s="14"/>
      <c r="C52" s="15"/>
      <c r="D52" s="15"/>
      <c r="E52" s="15"/>
      <c r="F52" s="15"/>
      <c r="G52" s="15"/>
      <c r="H52" s="15"/>
      <c r="I52" s="15"/>
      <c r="J52" s="15"/>
    </row>
    <row r="53" spans="2:9" ht="12" customHeight="1">
      <c r="B53" s="14"/>
      <c r="C53" s="14"/>
      <c r="D53" s="14"/>
      <c r="E53"/>
      <c r="F53" s="15"/>
      <c r="G53" s="15"/>
      <c r="H53" s="15"/>
      <c r="I53" s="15"/>
    </row>
    <row r="54" spans="2:9" ht="12.75">
      <c r="B54"/>
      <c r="C54"/>
      <c r="D54"/>
      <c r="E54" s="15"/>
      <c r="F54" s="15"/>
      <c r="G54" s="15"/>
      <c r="H54" s="15"/>
      <c r="I54" s="15"/>
    </row>
    <row r="55" spans="2:9" ht="12.75">
      <c r="B55" s="14"/>
      <c r="C55" s="15"/>
      <c r="D55" s="15"/>
      <c r="E55" s="15"/>
      <c r="F55" s="7"/>
      <c r="G55" s="7"/>
      <c r="H55" s="7"/>
      <c r="I55" s="7"/>
    </row>
    <row r="56" spans="2:9" ht="12.75">
      <c r="B56"/>
      <c r="C56"/>
      <c r="D56"/>
      <c r="E56"/>
      <c r="F56" s="7"/>
      <c r="G56" s="7"/>
      <c r="H56" s="7"/>
      <c r="I56" s="7"/>
    </row>
    <row r="57" spans="2:9" ht="12.75">
      <c r="B57"/>
      <c r="C57"/>
      <c r="D57"/>
      <c r="E57"/>
      <c r="F57" s="7"/>
      <c r="G57" s="7"/>
      <c r="H57" s="7"/>
      <c r="I57" s="7"/>
    </row>
    <row r="58" spans="2:9" ht="12.75">
      <c r="B58" s="16"/>
      <c r="C58" s="16"/>
      <c r="D58" s="16"/>
      <c r="E58"/>
      <c r="F58" s="7"/>
      <c r="G58" s="7"/>
      <c r="H58" s="7"/>
      <c r="I58" s="7"/>
    </row>
    <row r="59" spans="2:5" ht="12.75">
      <c r="B59" s="16"/>
      <c r="C59"/>
      <c r="D59"/>
      <c r="E59"/>
    </row>
  </sheetData>
  <sheetProtection/>
  <hyperlinks>
    <hyperlink ref="A5" r:id="rId1" display="F:\SM WCup - 35th Ljubljana Cup 2013\www.komarov.vesolje.net"/>
  </hyperlinks>
  <printOptions/>
  <pageMargins left="0.13" right="0.2" top="0.43" bottom="0.24" header="0.28" footer="0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8515625" style="0" bestFit="1" customWidth="1"/>
    <col min="2" max="2" width="6.421875" style="7" bestFit="1" customWidth="1"/>
    <col min="3" max="3" width="12.140625" style="0" bestFit="1" customWidth="1"/>
    <col min="4" max="4" width="13.8515625" style="0" bestFit="1" customWidth="1"/>
    <col min="5" max="5" width="9.421875" style="0" bestFit="1" customWidth="1"/>
    <col min="6" max="6" width="12.00390625" style="0" customWidth="1"/>
    <col min="7" max="9" width="6.28125" style="7" customWidth="1"/>
    <col min="10" max="10" width="7.140625" style="0" customWidth="1"/>
    <col min="11" max="11" width="0" style="0" hidden="1" customWidth="1"/>
  </cols>
  <sheetData>
    <row r="1" spans="1:2" ht="17.25">
      <c r="A1" s="2" t="s">
        <v>148</v>
      </c>
      <c r="B1"/>
    </row>
    <row r="2" spans="1:2" ht="12.75">
      <c r="A2" s="1" t="s">
        <v>3</v>
      </c>
      <c r="B2"/>
    </row>
    <row r="3" spans="1:2" ht="12.75">
      <c r="A3" s="1" t="s">
        <v>4</v>
      </c>
      <c r="B3"/>
    </row>
    <row r="4" spans="1:2" ht="12.75">
      <c r="A4" s="1" t="s">
        <v>149</v>
      </c>
      <c r="B4"/>
    </row>
    <row r="5" spans="1:2" ht="12.75">
      <c r="A5" s="260" t="s">
        <v>19</v>
      </c>
      <c r="B5"/>
    </row>
    <row r="6" spans="1:6" ht="12.75">
      <c r="A6" s="36"/>
      <c r="B6" s="16"/>
      <c r="C6" s="16"/>
      <c r="D6" s="16"/>
      <c r="E6" s="16"/>
      <c r="F6" s="16"/>
    </row>
    <row r="7" spans="1:6" ht="12.75">
      <c r="A7" s="36"/>
      <c r="B7" s="16"/>
      <c r="C7" s="16"/>
      <c r="D7" s="16"/>
      <c r="E7" s="16"/>
      <c r="F7" s="16"/>
    </row>
    <row r="8" spans="1:6" ht="12.75">
      <c r="A8" s="36"/>
      <c r="B8" s="16"/>
      <c r="C8" s="16"/>
      <c r="D8" s="16"/>
      <c r="E8" s="16"/>
      <c r="F8" s="16"/>
    </row>
    <row r="9" spans="5:11" ht="18.75" thickBot="1">
      <c r="E9" s="425" t="s">
        <v>485</v>
      </c>
      <c r="F9" s="7"/>
      <c r="K9" s="53">
        <v>32</v>
      </c>
    </row>
    <row r="10" spans="1:11" s="7" customFormat="1" ht="12.75" customHeight="1" thickBot="1">
      <c r="A10" s="149" t="s">
        <v>178</v>
      </c>
      <c r="B10" s="149" t="s">
        <v>6</v>
      </c>
      <c r="C10" s="177" t="s">
        <v>117</v>
      </c>
      <c r="D10" s="177" t="s">
        <v>118</v>
      </c>
      <c r="E10" s="431" t="s">
        <v>488</v>
      </c>
      <c r="F10" s="149" t="s">
        <v>25</v>
      </c>
      <c r="G10" s="150" t="s">
        <v>0</v>
      </c>
      <c r="H10" s="178" t="s">
        <v>1</v>
      </c>
      <c r="I10" s="149" t="s">
        <v>2</v>
      </c>
      <c r="J10" s="219" t="s">
        <v>8</v>
      </c>
      <c r="K10" s="55" t="s">
        <v>24</v>
      </c>
    </row>
    <row r="11" spans="1:11" ht="12.75">
      <c r="A11" s="351">
        <v>1</v>
      </c>
      <c r="B11" s="291">
        <v>47</v>
      </c>
      <c r="C11" s="274" t="s">
        <v>209</v>
      </c>
      <c r="D11" s="274" t="s">
        <v>275</v>
      </c>
      <c r="E11" s="295" t="s">
        <v>188</v>
      </c>
      <c r="F11" s="295" t="s">
        <v>241</v>
      </c>
      <c r="G11" s="295">
        <v>118</v>
      </c>
      <c r="H11" s="295">
        <v>141</v>
      </c>
      <c r="I11" s="296">
        <v>130</v>
      </c>
      <c r="J11" s="249">
        <f aca="true" t="shared" si="0" ref="J11:J42">SUM(G11:I11)</f>
        <v>389</v>
      </c>
      <c r="K11" s="54">
        <f>100*((J11/540)+(LOG($K$9)/10-LOG(A11)/10))</f>
        <v>87.0885368202361</v>
      </c>
    </row>
    <row r="12" spans="1:11" ht="12.75">
      <c r="A12" s="355">
        <v>2</v>
      </c>
      <c r="B12" s="285">
        <v>21</v>
      </c>
      <c r="C12" s="282" t="s">
        <v>221</v>
      </c>
      <c r="D12" s="282" t="s">
        <v>273</v>
      </c>
      <c r="E12" s="297" t="s">
        <v>240</v>
      </c>
      <c r="F12" s="297" t="s">
        <v>177</v>
      </c>
      <c r="G12" s="297">
        <v>125</v>
      </c>
      <c r="H12" s="297">
        <v>124</v>
      </c>
      <c r="I12" s="298">
        <v>123</v>
      </c>
      <c r="J12" s="205">
        <f t="shared" si="0"/>
        <v>372</v>
      </c>
      <c r="K12" s="56">
        <f aca="true" t="shared" si="1" ref="K12:K47">100*((J12/540)+(LOG($K$9)/10-LOG(A12)/10))</f>
        <v>80.93008871544814</v>
      </c>
    </row>
    <row r="13" spans="1:11" ht="12.75">
      <c r="A13" s="352">
        <v>3</v>
      </c>
      <c r="B13" s="285">
        <v>48</v>
      </c>
      <c r="C13" s="282" t="s">
        <v>204</v>
      </c>
      <c r="D13" s="282" t="s">
        <v>280</v>
      </c>
      <c r="E13" s="297" t="s">
        <v>186</v>
      </c>
      <c r="F13" s="297" t="s">
        <v>241</v>
      </c>
      <c r="G13" s="297">
        <v>114</v>
      </c>
      <c r="H13" s="297">
        <v>117</v>
      </c>
      <c r="I13" s="298">
        <v>124</v>
      </c>
      <c r="J13" s="205">
        <f t="shared" si="0"/>
        <v>355</v>
      </c>
      <c r="K13" s="56">
        <f t="shared" si="1"/>
        <v>76.02102797674318</v>
      </c>
    </row>
    <row r="14" spans="1:11" ht="12.75">
      <c r="A14" s="354">
        <v>4</v>
      </c>
      <c r="B14" s="285">
        <v>17</v>
      </c>
      <c r="C14" s="282" t="s">
        <v>318</v>
      </c>
      <c r="D14" s="282" t="s">
        <v>319</v>
      </c>
      <c r="E14" s="297" t="s">
        <v>160</v>
      </c>
      <c r="F14" s="297" t="s">
        <v>179</v>
      </c>
      <c r="G14" s="297">
        <v>107</v>
      </c>
      <c r="H14" s="297">
        <v>96</v>
      </c>
      <c r="I14" s="298">
        <v>139</v>
      </c>
      <c r="J14" s="202">
        <f t="shared" si="0"/>
        <v>342</v>
      </c>
      <c r="K14" s="56">
        <f t="shared" si="1"/>
        <v>72.36423320325277</v>
      </c>
    </row>
    <row r="15" spans="1:11" ht="12.75">
      <c r="A15" s="353">
        <v>5</v>
      </c>
      <c r="B15" s="285">
        <v>60</v>
      </c>
      <c r="C15" s="282" t="s">
        <v>320</v>
      </c>
      <c r="D15" s="282" t="s">
        <v>321</v>
      </c>
      <c r="E15" s="297" t="s">
        <v>322</v>
      </c>
      <c r="F15" s="297" t="s">
        <v>241</v>
      </c>
      <c r="G15" s="297">
        <v>114</v>
      </c>
      <c r="H15" s="297">
        <v>104</v>
      </c>
      <c r="I15" s="298">
        <v>118</v>
      </c>
      <c r="J15" s="202">
        <f t="shared" si="0"/>
        <v>336</v>
      </c>
      <c r="K15" s="56">
        <f t="shared" si="1"/>
        <v>70.28402196206109</v>
      </c>
    </row>
    <row r="16" spans="1:11" ht="12.75">
      <c r="A16" s="354">
        <v>6</v>
      </c>
      <c r="B16" s="285">
        <v>20</v>
      </c>
      <c r="C16" s="282" t="s">
        <v>220</v>
      </c>
      <c r="D16" s="282" t="s">
        <v>279</v>
      </c>
      <c r="E16" s="297" t="s">
        <v>193</v>
      </c>
      <c r="F16" s="297" t="s">
        <v>177</v>
      </c>
      <c r="G16" s="297">
        <v>112</v>
      </c>
      <c r="H16" s="297">
        <v>120</v>
      </c>
      <c r="I16" s="298">
        <v>101</v>
      </c>
      <c r="J16" s="202">
        <f t="shared" si="0"/>
        <v>333</v>
      </c>
      <c r="K16" s="56">
        <f t="shared" si="1"/>
        <v>68.9366539460293</v>
      </c>
    </row>
    <row r="17" spans="1:11" ht="12.75">
      <c r="A17" s="354">
        <v>7</v>
      </c>
      <c r="B17" s="285">
        <v>13</v>
      </c>
      <c r="C17" s="282" t="s">
        <v>223</v>
      </c>
      <c r="D17" s="282" t="s">
        <v>317</v>
      </c>
      <c r="E17" s="297" t="s">
        <v>28</v>
      </c>
      <c r="F17" s="297" t="s">
        <v>183</v>
      </c>
      <c r="G17" s="297">
        <v>110</v>
      </c>
      <c r="H17" s="297">
        <v>91</v>
      </c>
      <c r="I17" s="298">
        <v>128</v>
      </c>
      <c r="J17" s="202">
        <f t="shared" si="0"/>
        <v>329</v>
      </c>
      <c r="K17" s="56"/>
    </row>
    <row r="18" spans="1:11" ht="12.75">
      <c r="A18" s="353">
        <v>8</v>
      </c>
      <c r="B18" s="285">
        <v>28</v>
      </c>
      <c r="C18" s="282" t="s">
        <v>263</v>
      </c>
      <c r="D18" s="282" t="s">
        <v>264</v>
      </c>
      <c r="E18" s="297" t="s">
        <v>335</v>
      </c>
      <c r="F18" s="297" t="s">
        <v>236</v>
      </c>
      <c r="G18" s="297">
        <v>99</v>
      </c>
      <c r="H18" s="297">
        <v>103</v>
      </c>
      <c r="I18" s="298">
        <v>124</v>
      </c>
      <c r="J18" s="202">
        <f t="shared" si="0"/>
        <v>326</v>
      </c>
      <c r="K18" s="56"/>
    </row>
    <row r="19" spans="1:11" ht="12.75">
      <c r="A19" s="354">
        <v>9</v>
      </c>
      <c r="B19" s="285">
        <v>16</v>
      </c>
      <c r="C19" s="282" t="s">
        <v>323</v>
      </c>
      <c r="D19" s="282" t="s">
        <v>324</v>
      </c>
      <c r="E19" s="297" t="s">
        <v>154</v>
      </c>
      <c r="F19" s="297" t="s">
        <v>179</v>
      </c>
      <c r="G19" s="297">
        <v>121</v>
      </c>
      <c r="H19" s="297">
        <v>100</v>
      </c>
      <c r="I19" s="298">
        <v>102</v>
      </c>
      <c r="J19" s="202">
        <f t="shared" si="0"/>
        <v>323</v>
      </c>
      <c r="K19" s="56">
        <f t="shared" si="1"/>
        <v>65.32388950362062</v>
      </c>
    </row>
    <row r="20" spans="1:11" ht="12.75">
      <c r="A20" s="354">
        <v>10</v>
      </c>
      <c r="B20" s="285">
        <v>6</v>
      </c>
      <c r="C20" s="282" t="s">
        <v>211</v>
      </c>
      <c r="D20" s="282" t="s">
        <v>276</v>
      </c>
      <c r="E20" s="297" t="s">
        <v>150</v>
      </c>
      <c r="F20" s="297" t="s">
        <v>177</v>
      </c>
      <c r="G20" s="297">
        <v>99</v>
      </c>
      <c r="H20" s="297">
        <v>105</v>
      </c>
      <c r="I20" s="298">
        <v>118</v>
      </c>
      <c r="J20" s="202">
        <f t="shared" si="0"/>
        <v>322</v>
      </c>
      <c r="K20" s="56">
        <f t="shared" si="1"/>
        <v>64.68112941282868</v>
      </c>
    </row>
    <row r="21" spans="1:11" ht="12.75">
      <c r="A21" s="353">
        <v>11</v>
      </c>
      <c r="B21" s="285">
        <v>7</v>
      </c>
      <c r="C21" s="282" t="s">
        <v>217</v>
      </c>
      <c r="D21" s="282" t="s">
        <v>282</v>
      </c>
      <c r="E21" s="297" t="s">
        <v>155</v>
      </c>
      <c r="F21" s="297" t="s">
        <v>177</v>
      </c>
      <c r="G21" s="297">
        <v>100</v>
      </c>
      <c r="H21" s="297">
        <v>112</v>
      </c>
      <c r="I21" s="298">
        <v>100</v>
      </c>
      <c r="J21" s="202">
        <f t="shared" si="0"/>
        <v>312</v>
      </c>
      <c r="K21" s="56"/>
    </row>
    <row r="22" spans="1:11" s="8" customFormat="1" ht="12.75">
      <c r="A22" s="354">
        <v>12</v>
      </c>
      <c r="B22" s="285">
        <v>39</v>
      </c>
      <c r="C22" s="282" t="s">
        <v>283</v>
      </c>
      <c r="D22" s="282" t="s">
        <v>284</v>
      </c>
      <c r="E22" s="297" t="s">
        <v>60</v>
      </c>
      <c r="F22" s="297" t="s">
        <v>245</v>
      </c>
      <c r="G22" s="297">
        <v>94</v>
      </c>
      <c r="H22" s="297">
        <v>110</v>
      </c>
      <c r="I22" s="298">
        <v>107</v>
      </c>
      <c r="J22" s="202">
        <f t="shared" si="0"/>
        <v>311</v>
      </c>
      <c r="K22" s="56">
        <f t="shared" si="1"/>
        <v>61.852279915315414</v>
      </c>
    </row>
    <row r="23" spans="1:11" ht="12.75">
      <c r="A23" s="354">
        <v>13</v>
      </c>
      <c r="B23" s="285">
        <v>4</v>
      </c>
      <c r="C23" s="282" t="s">
        <v>131</v>
      </c>
      <c r="D23" s="282" t="s">
        <v>132</v>
      </c>
      <c r="E23" s="297" t="s">
        <v>133</v>
      </c>
      <c r="F23" s="297" t="s">
        <v>61</v>
      </c>
      <c r="G23" s="297">
        <v>114</v>
      </c>
      <c r="H23" s="297">
        <v>102</v>
      </c>
      <c r="I23" s="298">
        <v>93</v>
      </c>
      <c r="J23" s="202">
        <f t="shared" si="0"/>
        <v>309</v>
      </c>
      <c r="K23" s="56">
        <f t="shared" si="1"/>
        <v>61.134288482352915</v>
      </c>
    </row>
    <row r="24" spans="1:11" ht="12.75">
      <c r="A24" s="353">
        <v>14</v>
      </c>
      <c r="B24" s="285">
        <v>55</v>
      </c>
      <c r="C24" s="282" t="s">
        <v>302</v>
      </c>
      <c r="D24" s="282" t="s">
        <v>303</v>
      </c>
      <c r="E24" s="297" t="s">
        <v>304</v>
      </c>
      <c r="F24" s="297" t="s">
        <v>179</v>
      </c>
      <c r="G24" s="297">
        <v>110</v>
      </c>
      <c r="H24" s="297">
        <v>100</v>
      </c>
      <c r="I24" s="298">
        <v>95</v>
      </c>
      <c r="J24" s="202">
        <f t="shared" si="0"/>
        <v>305</v>
      </c>
      <c r="K24" s="56">
        <f t="shared" si="1"/>
        <v>60.07170090789815</v>
      </c>
    </row>
    <row r="25" spans="1:11" ht="12.75">
      <c r="A25" s="354">
        <v>15</v>
      </c>
      <c r="B25" s="285">
        <v>5</v>
      </c>
      <c r="C25" s="282" t="s">
        <v>231</v>
      </c>
      <c r="D25" s="282" t="s">
        <v>289</v>
      </c>
      <c r="E25" s="297" t="s">
        <v>152</v>
      </c>
      <c r="F25" s="297" t="s">
        <v>177</v>
      </c>
      <c r="G25" s="297">
        <v>108</v>
      </c>
      <c r="H25" s="297">
        <v>95</v>
      </c>
      <c r="I25" s="298">
        <v>99</v>
      </c>
      <c r="J25" s="202">
        <f t="shared" si="0"/>
        <v>302</v>
      </c>
      <c r="K25" s="56">
        <f t="shared" si="1"/>
        <v>59.21651311856817</v>
      </c>
    </row>
    <row r="26" spans="1:11" ht="12.75">
      <c r="A26" s="354">
        <v>16</v>
      </c>
      <c r="B26" s="285">
        <v>42</v>
      </c>
      <c r="C26" s="282" t="s">
        <v>206</v>
      </c>
      <c r="D26" s="282" t="s">
        <v>274</v>
      </c>
      <c r="E26" s="297" t="s">
        <v>187</v>
      </c>
      <c r="F26" s="297" t="s">
        <v>182</v>
      </c>
      <c r="G26" s="297">
        <v>93</v>
      </c>
      <c r="H26" s="297">
        <v>105</v>
      </c>
      <c r="I26" s="298">
        <v>101</v>
      </c>
      <c r="J26" s="202">
        <f t="shared" si="0"/>
        <v>299</v>
      </c>
      <c r="K26" s="56">
        <f t="shared" si="1"/>
        <v>58.38067032701018</v>
      </c>
    </row>
    <row r="27" spans="1:11" ht="12.75">
      <c r="A27" s="353">
        <v>17</v>
      </c>
      <c r="B27" s="285">
        <v>31</v>
      </c>
      <c r="C27" s="282" t="s">
        <v>212</v>
      </c>
      <c r="D27" s="282" t="s">
        <v>278</v>
      </c>
      <c r="E27" s="297" t="s">
        <v>237</v>
      </c>
      <c r="F27" s="297" t="s">
        <v>236</v>
      </c>
      <c r="G27" s="297">
        <v>96</v>
      </c>
      <c r="H27" s="297">
        <v>118</v>
      </c>
      <c r="I27" s="298">
        <v>81</v>
      </c>
      <c r="J27" s="202">
        <f t="shared" si="0"/>
        <v>295</v>
      </c>
      <c r="K27" s="56">
        <f t="shared" si="1"/>
        <v>57.376640199045944</v>
      </c>
    </row>
    <row r="28" spans="1:11" ht="12.75">
      <c r="A28" s="354">
        <v>18</v>
      </c>
      <c r="B28" s="285">
        <v>8</v>
      </c>
      <c r="C28" s="282" t="s">
        <v>307</v>
      </c>
      <c r="D28" s="282" t="s">
        <v>308</v>
      </c>
      <c r="E28" s="297" t="s">
        <v>158</v>
      </c>
      <c r="F28" s="297" t="s">
        <v>179</v>
      </c>
      <c r="G28" s="297">
        <v>108</v>
      </c>
      <c r="H28" s="297">
        <v>93</v>
      </c>
      <c r="I28" s="298">
        <v>85</v>
      </c>
      <c r="J28" s="202">
        <f t="shared" si="0"/>
        <v>286</v>
      </c>
      <c r="K28" s="56">
        <f t="shared" si="1"/>
        <v>55.46173769512897</v>
      </c>
    </row>
    <row r="29" spans="1:11" ht="12.75">
      <c r="A29" s="354">
        <v>19</v>
      </c>
      <c r="B29" s="285">
        <v>29</v>
      </c>
      <c r="C29" s="282" t="s">
        <v>325</v>
      </c>
      <c r="D29" s="282" t="s">
        <v>326</v>
      </c>
      <c r="E29" s="297" t="s">
        <v>336</v>
      </c>
      <c r="F29" s="297" t="s">
        <v>236</v>
      </c>
      <c r="G29" s="297">
        <v>105</v>
      </c>
      <c r="H29" s="297">
        <v>84</v>
      </c>
      <c r="I29" s="298">
        <v>95</v>
      </c>
      <c r="J29" s="202">
        <f t="shared" si="0"/>
        <v>284</v>
      </c>
      <c r="K29" s="56">
        <f t="shared" si="1"/>
        <v>54.85655636626336</v>
      </c>
    </row>
    <row r="30" spans="1:11" ht="12.75">
      <c r="A30" s="353">
        <v>20</v>
      </c>
      <c r="B30" s="285">
        <v>12</v>
      </c>
      <c r="C30" s="282" t="s">
        <v>129</v>
      </c>
      <c r="D30" s="282" t="s">
        <v>309</v>
      </c>
      <c r="E30" s="297" t="s">
        <v>161</v>
      </c>
      <c r="F30" s="297" t="s">
        <v>181</v>
      </c>
      <c r="G30" s="297">
        <v>96</v>
      </c>
      <c r="H30" s="297">
        <v>91</v>
      </c>
      <c r="I30" s="298">
        <v>96</v>
      </c>
      <c r="J30" s="202">
        <f t="shared" si="0"/>
        <v>283</v>
      </c>
      <c r="K30" s="56">
        <f t="shared" si="1"/>
        <v>54.44860723396665</v>
      </c>
    </row>
    <row r="31" spans="1:11" ht="12.75">
      <c r="A31" s="354" t="s">
        <v>380</v>
      </c>
      <c r="B31" s="285">
        <v>34</v>
      </c>
      <c r="C31" s="282" t="s">
        <v>201</v>
      </c>
      <c r="D31" s="282" t="s">
        <v>290</v>
      </c>
      <c r="E31" s="297" t="s">
        <v>337</v>
      </c>
      <c r="F31" s="297" t="s">
        <v>58</v>
      </c>
      <c r="G31" s="297">
        <v>97</v>
      </c>
      <c r="H31" s="297">
        <v>101</v>
      </c>
      <c r="I31" s="298">
        <v>83</v>
      </c>
      <c r="J31" s="202">
        <f t="shared" si="0"/>
        <v>281</v>
      </c>
      <c r="K31" s="56" t="e">
        <f t="shared" si="1"/>
        <v>#VALUE!</v>
      </c>
    </row>
    <row r="32" spans="1:11" ht="12.75">
      <c r="A32" s="354" t="s">
        <v>380</v>
      </c>
      <c r="B32" s="285">
        <v>9</v>
      </c>
      <c r="C32" s="282" t="s">
        <v>234</v>
      </c>
      <c r="D32" s="282" t="s">
        <v>257</v>
      </c>
      <c r="E32" s="297" t="s">
        <v>157</v>
      </c>
      <c r="F32" s="297" t="s">
        <v>61</v>
      </c>
      <c r="G32" s="297">
        <v>103</v>
      </c>
      <c r="H32" s="297">
        <v>85</v>
      </c>
      <c r="I32" s="298">
        <v>93</v>
      </c>
      <c r="J32" s="202">
        <f t="shared" si="0"/>
        <v>281</v>
      </c>
      <c r="K32" s="56" t="e">
        <f t="shared" si="1"/>
        <v>#VALUE!</v>
      </c>
    </row>
    <row r="33" spans="1:11" ht="12.75">
      <c r="A33" s="353" t="s">
        <v>380</v>
      </c>
      <c r="B33" s="285">
        <v>25</v>
      </c>
      <c r="C33" s="282" t="s">
        <v>138</v>
      </c>
      <c r="D33" s="282" t="s">
        <v>139</v>
      </c>
      <c r="E33" s="297" t="s">
        <v>140</v>
      </c>
      <c r="F33" s="297" t="s">
        <v>177</v>
      </c>
      <c r="G33" s="297">
        <v>84</v>
      </c>
      <c r="H33" s="297">
        <v>84</v>
      </c>
      <c r="I33" s="298">
        <v>113</v>
      </c>
      <c r="J33" s="202">
        <f t="shared" si="0"/>
        <v>281</v>
      </c>
      <c r="K33" s="56" t="e">
        <f t="shared" si="1"/>
        <v>#VALUE!</v>
      </c>
    </row>
    <row r="34" spans="1:11" ht="12.75">
      <c r="A34" s="354">
        <v>24</v>
      </c>
      <c r="B34" s="285">
        <v>2</v>
      </c>
      <c r="C34" s="282" t="s">
        <v>143</v>
      </c>
      <c r="D34" s="282" t="s">
        <v>277</v>
      </c>
      <c r="E34" s="297" t="s">
        <v>153</v>
      </c>
      <c r="F34" s="297" t="s">
        <v>177</v>
      </c>
      <c r="G34" s="297">
        <v>77</v>
      </c>
      <c r="H34" s="297">
        <v>103</v>
      </c>
      <c r="I34" s="298">
        <v>96</v>
      </c>
      <c r="J34" s="202">
        <f t="shared" si="0"/>
        <v>276</v>
      </c>
      <c r="K34" s="56"/>
    </row>
    <row r="35" spans="1:11" ht="12.75">
      <c r="A35" s="354" t="s">
        <v>381</v>
      </c>
      <c r="B35" s="285">
        <v>10</v>
      </c>
      <c r="C35" s="282" t="s">
        <v>222</v>
      </c>
      <c r="D35" s="282" t="s">
        <v>285</v>
      </c>
      <c r="E35" s="297" t="s">
        <v>180</v>
      </c>
      <c r="F35" s="297" t="s">
        <v>58</v>
      </c>
      <c r="G35" s="297">
        <v>0</v>
      </c>
      <c r="H35" s="297">
        <v>180</v>
      </c>
      <c r="I35" s="298">
        <v>95</v>
      </c>
      <c r="J35" s="202">
        <f t="shared" si="0"/>
        <v>275</v>
      </c>
      <c r="K35" s="56" t="e">
        <f t="shared" si="1"/>
        <v>#VALUE!</v>
      </c>
    </row>
    <row r="36" spans="1:11" ht="12.75">
      <c r="A36" s="353" t="s">
        <v>381</v>
      </c>
      <c r="B36" s="285">
        <v>3</v>
      </c>
      <c r="C36" s="282" t="s">
        <v>286</v>
      </c>
      <c r="D36" s="282" t="s">
        <v>287</v>
      </c>
      <c r="E36" s="297" t="s">
        <v>151</v>
      </c>
      <c r="F36" s="297" t="s">
        <v>61</v>
      </c>
      <c r="G36" s="297">
        <v>92</v>
      </c>
      <c r="H36" s="297">
        <v>85</v>
      </c>
      <c r="I36" s="298">
        <v>98</v>
      </c>
      <c r="J36" s="202">
        <f t="shared" si="0"/>
        <v>275</v>
      </c>
      <c r="K36" s="56" t="e">
        <f t="shared" si="1"/>
        <v>#VALUE!</v>
      </c>
    </row>
    <row r="37" spans="1:11" ht="12.75">
      <c r="A37" s="354">
        <v>27</v>
      </c>
      <c r="B37" s="285">
        <v>54</v>
      </c>
      <c r="C37" s="282" t="s">
        <v>299</v>
      </c>
      <c r="D37" s="282" t="s">
        <v>300</v>
      </c>
      <c r="E37" s="297" t="s">
        <v>301</v>
      </c>
      <c r="F37" s="297" t="s">
        <v>179</v>
      </c>
      <c r="G37" s="297">
        <v>83</v>
      </c>
      <c r="H37" s="297">
        <v>85</v>
      </c>
      <c r="I37" s="298">
        <v>103</v>
      </c>
      <c r="J37" s="202">
        <f t="shared" si="0"/>
        <v>271</v>
      </c>
      <c r="K37" s="56"/>
    </row>
    <row r="38" spans="1:11" ht="12.75">
      <c r="A38" s="354">
        <v>28</v>
      </c>
      <c r="B38" s="285">
        <v>1</v>
      </c>
      <c r="C38" s="282" t="s">
        <v>327</v>
      </c>
      <c r="D38" s="282" t="s">
        <v>328</v>
      </c>
      <c r="E38" s="297" t="s">
        <v>92</v>
      </c>
      <c r="F38" s="297" t="s">
        <v>179</v>
      </c>
      <c r="G38" s="297">
        <v>83</v>
      </c>
      <c r="H38" s="297">
        <v>85</v>
      </c>
      <c r="I38" s="298">
        <v>97</v>
      </c>
      <c r="J38" s="202">
        <f t="shared" si="0"/>
        <v>265</v>
      </c>
      <c r="K38" s="56">
        <f t="shared" si="1"/>
        <v>49.653993543850945</v>
      </c>
    </row>
    <row r="39" spans="1:11" ht="12.75">
      <c r="A39" s="353">
        <v>29</v>
      </c>
      <c r="B39" s="285">
        <v>36</v>
      </c>
      <c r="C39" s="282" t="s">
        <v>100</v>
      </c>
      <c r="D39" s="282" t="s">
        <v>101</v>
      </c>
      <c r="E39" s="297" t="s">
        <v>242</v>
      </c>
      <c r="F39" s="297" t="s">
        <v>58</v>
      </c>
      <c r="G39" s="297">
        <v>93</v>
      </c>
      <c r="H39" s="297">
        <v>77</v>
      </c>
      <c r="I39" s="298">
        <v>94</v>
      </c>
      <c r="J39" s="202">
        <f t="shared" si="0"/>
        <v>264</v>
      </c>
      <c r="K39" s="56">
        <f t="shared" si="1"/>
        <v>49.31640869309839</v>
      </c>
    </row>
    <row r="40" spans="1:11" ht="12.75">
      <c r="A40" s="354" t="s">
        <v>382</v>
      </c>
      <c r="B40" s="285">
        <v>38</v>
      </c>
      <c r="C40" s="282" t="s">
        <v>291</v>
      </c>
      <c r="D40" s="282" t="s">
        <v>292</v>
      </c>
      <c r="E40" s="297" t="s">
        <v>293</v>
      </c>
      <c r="F40" s="297" t="s">
        <v>245</v>
      </c>
      <c r="G40" s="297">
        <v>87</v>
      </c>
      <c r="H40" s="297">
        <v>85</v>
      </c>
      <c r="I40" s="298">
        <v>91</v>
      </c>
      <c r="J40" s="202">
        <f t="shared" si="0"/>
        <v>263</v>
      </c>
      <c r="K40" s="56"/>
    </row>
    <row r="41" spans="1:11" ht="12.75">
      <c r="A41" s="354" t="s">
        <v>382</v>
      </c>
      <c r="B41" s="285">
        <v>35</v>
      </c>
      <c r="C41" s="282" t="s">
        <v>102</v>
      </c>
      <c r="D41" s="282" t="s">
        <v>103</v>
      </c>
      <c r="E41" s="297" t="s">
        <v>243</v>
      </c>
      <c r="F41" s="297" t="s">
        <v>58</v>
      </c>
      <c r="G41" s="297">
        <v>78</v>
      </c>
      <c r="H41" s="297">
        <v>104</v>
      </c>
      <c r="I41" s="298">
        <v>81</v>
      </c>
      <c r="J41" s="202">
        <f t="shared" si="0"/>
        <v>263</v>
      </c>
      <c r="K41" s="56"/>
    </row>
    <row r="42" spans="1:11" ht="12.75">
      <c r="A42" s="353">
        <v>32</v>
      </c>
      <c r="B42" s="285">
        <v>40</v>
      </c>
      <c r="C42" s="282" t="s">
        <v>224</v>
      </c>
      <c r="D42" s="282" t="s">
        <v>297</v>
      </c>
      <c r="E42" s="297" t="s">
        <v>195</v>
      </c>
      <c r="F42" s="297" t="s">
        <v>196</v>
      </c>
      <c r="G42" s="297">
        <v>91</v>
      </c>
      <c r="H42" s="297">
        <v>102</v>
      </c>
      <c r="I42" s="298">
        <v>68</v>
      </c>
      <c r="J42" s="202">
        <f t="shared" si="0"/>
        <v>261</v>
      </c>
      <c r="K42" s="56">
        <f t="shared" si="1"/>
        <v>48.333333333333336</v>
      </c>
    </row>
    <row r="43" spans="1:11" ht="12.75">
      <c r="A43" s="354">
        <v>33</v>
      </c>
      <c r="B43" s="285">
        <v>41</v>
      </c>
      <c r="C43" s="282" t="s">
        <v>227</v>
      </c>
      <c r="D43" s="282" t="s">
        <v>288</v>
      </c>
      <c r="E43" s="297" t="s">
        <v>197</v>
      </c>
      <c r="F43" s="297" t="s">
        <v>196</v>
      </c>
      <c r="G43" s="297">
        <v>90</v>
      </c>
      <c r="H43" s="297">
        <v>79</v>
      </c>
      <c r="I43" s="298">
        <v>85</v>
      </c>
      <c r="J43" s="202">
        <f aca="true" t="shared" si="2" ref="J43:J59">SUM(G43:I43)</f>
        <v>254</v>
      </c>
      <c r="K43" s="56">
        <f t="shared" si="1"/>
        <v>46.90339742145723</v>
      </c>
    </row>
    <row r="44" spans="1:11" ht="12.75">
      <c r="A44" s="354">
        <v>34</v>
      </c>
      <c r="B44" s="285">
        <v>11</v>
      </c>
      <c r="C44" s="282" t="s">
        <v>219</v>
      </c>
      <c r="D44" s="282" t="s">
        <v>305</v>
      </c>
      <c r="E44" s="297" t="s">
        <v>162</v>
      </c>
      <c r="F44" s="297" t="s">
        <v>181</v>
      </c>
      <c r="G44" s="297">
        <v>77</v>
      </c>
      <c r="H44" s="297">
        <v>85</v>
      </c>
      <c r="I44" s="298">
        <v>88</v>
      </c>
      <c r="J44" s="202">
        <f t="shared" si="2"/>
        <v>250</v>
      </c>
      <c r="K44" s="56">
        <f t="shared" si="1"/>
        <v>46.0330069090728</v>
      </c>
    </row>
    <row r="45" spans="1:11" ht="13.5" thickBot="1">
      <c r="A45" s="353" t="s">
        <v>383</v>
      </c>
      <c r="B45" s="285">
        <v>30</v>
      </c>
      <c r="C45" s="282" t="s">
        <v>199</v>
      </c>
      <c r="D45" s="282" t="s">
        <v>267</v>
      </c>
      <c r="E45" s="297" t="s">
        <v>235</v>
      </c>
      <c r="F45" s="297" t="s">
        <v>236</v>
      </c>
      <c r="G45" s="297">
        <v>83</v>
      </c>
      <c r="H45" s="297">
        <v>66</v>
      </c>
      <c r="I45" s="298">
        <v>82</v>
      </c>
      <c r="J45" s="202">
        <f t="shared" si="2"/>
        <v>231</v>
      </c>
      <c r="K45" s="57" t="e">
        <f t="shared" si="1"/>
        <v>#VALUE!</v>
      </c>
    </row>
    <row r="46" spans="1:11" ht="12.75">
      <c r="A46" s="354" t="s">
        <v>383</v>
      </c>
      <c r="B46" s="285">
        <v>56</v>
      </c>
      <c r="C46" s="282" t="s">
        <v>329</v>
      </c>
      <c r="D46" s="282" t="s">
        <v>303</v>
      </c>
      <c r="E46" s="297" t="s">
        <v>330</v>
      </c>
      <c r="F46" s="297" t="s">
        <v>179</v>
      </c>
      <c r="G46" s="297">
        <v>83</v>
      </c>
      <c r="H46" s="297">
        <v>80</v>
      </c>
      <c r="I46" s="298">
        <v>68</v>
      </c>
      <c r="J46" s="202">
        <f t="shared" si="2"/>
        <v>231</v>
      </c>
      <c r="K46" s="62"/>
    </row>
    <row r="47" spans="1:11" ht="12.75">
      <c r="A47" s="354">
        <v>37</v>
      </c>
      <c r="B47" s="285">
        <v>32</v>
      </c>
      <c r="C47" s="282" t="s">
        <v>214</v>
      </c>
      <c r="D47" s="282" t="s">
        <v>296</v>
      </c>
      <c r="E47" s="297" t="s">
        <v>238</v>
      </c>
      <c r="F47" s="297" t="s">
        <v>236</v>
      </c>
      <c r="G47" s="297">
        <v>74</v>
      </c>
      <c r="H47" s="297">
        <v>73</v>
      </c>
      <c r="I47" s="298">
        <v>83</v>
      </c>
      <c r="J47" s="202">
        <f t="shared" si="2"/>
        <v>230</v>
      </c>
      <c r="K47" s="62">
        <f t="shared" si="1"/>
        <v>41.9620751351217</v>
      </c>
    </row>
    <row r="48" spans="1:11" ht="12.75">
      <c r="A48" s="354">
        <v>38</v>
      </c>
      <c r="B48" s="285">
        <v>37</v>
      </c>
      <c r="C48" s="282" t="s">
        <v>229</v>
      </c>
      <c r="D48" s="282" t="s">
        <v>295</v>
      </c>
      <c r="E48" s="297" t="s">
        <v>198</v>
      </c>
      <c r="F48" s="297" t="s">
        <v>245</v>
      </c>
      <c r="G48" s="297">
        <v>74</v>
      </c>
      <c r="H48" s="297">
        <v>75</v>
      </c>
      <c r="I48" s="298">
        <v>72</v>
      </c>
      <c r="J48" s="202">
        <f t="shared" si="2"/>
        <v>221</v>
      </c>
      <c r="K48" s="32"/>
    </row>
    <row r="49" spans="1:11" ht="12.75">
      <c r="A49" s="354">
        <v>39</v>
      </c>
      <c r="B49" s="285">
        <v>22</v>
      </c>
      <c r="C49" s="282" t="s">
        <v>212</v>
      </c>
      <c r="D49" s="282" t="s">
        <v>331</v>
      </c>
      <c r="E49" s="297" t="s">
        <v>192</v>
      </c>
      <c r="F49" s="297" t="s">
        <v>181</v>
      </c>
      <c r="G49" s="297">
        <v>71</v>
      </c>
      <c r="H49" s="297">
        <v>72</v>
      </c>
      <c r="I49" s="298">
        <v>74</v>
      </c>
      <c r="J49" s="202">
        <f t="shared" si="2"/>
        <v>217</v>
      </c>
      <c r="K49" s="32"/>
    </row>
    <row r="50" spans="1:11" ht="12.75">
      <c r="A50" s="353">
        <v>40</v>
      </c>
      <c r="B50" s="285">
        <v>61</v>
      </c>
      <c r="C50" s="282" t="s">
        <v>332</v>
      </c>
      <c r="D50" s="282" t="s">
        <v>333</v>
      </c>
      <c r="E50" s="297" t="s">
        <v>71</v>
      </c>
      <c r="F50" s="297" t="s">
        <v>179</v>
      </c>
      <c r="G50" s="297">
        <v>70</v>
      </c>
      <c r="H50" s="297">
        <v>75</v>
      </c>
      <c r="I50" s="298">
        <v>65</v>
      </c>
      <c r="J50" s="202">
        <f t="shared" si="2"/>
        <v>210</v>
      </c>
      <c r="K50" s="32"/>
    </row>
    <row r="51" spans="1:11" ht="12.75">
      <c r="A51" s="354">
        <v>41</v>
      </c>
      <c r="B51" s="285">
        <v>33</v>
      </c>
      <c r="C51" s="282" t="s">
        <v>127</v>
      </c>
      <c r="D51" s="282" t="s">
        <v>128</v>
      </c>
      <c r="E51" s="297" t="s">
        <v>338</v>
      </c>
      <c r="F51" s="297" t="s">
        <v>58</v>
      </c>
      <c r="G51" s="297">
        <v>0</v>
      </c>
      <c r="H51" s="297">
        <v>92</v>
      </c>
      <c r="I51" s="298">
        <v>106</v>
      </c>
      <c r="J51" s="202">
        <f t="shared" si="2"/>
        <v>198</v>
      </c>
      <c r="K51" s="32"/>
    </row>
    <row r="52" spans="1:11" ht="12.75">
      <c r="A52" s="354">
        <v>42</v>
      </c>
      <c r="B52" s="285">
        <v>53</v>
      </c>
      <c r="C52" s="282" t="s">
        <v>216</v>
      </c>
      <c r="D52" s="282" t="s">
        <v>306</v>
      </c>
      <c r="E52" s="297" t="s">
        <v>191</v>
      </c>
      <c r="F52" s="297" t="s">
        <v>182</v>
      </c>
      <c r="G52" s="297">
        <v>0</v>
      </c>
      <c r="H52" s="297">
        <v>91</v>
      </c>
      <c r="I52" s="298">
        <v>86</v>
      </c>
      <c r="J52" s="202">
        <f t="shared" si="2"/>
        <v>177</v>
      </c>
      <c r="K52" s="32"/>
    </row>
    <row r="53" spans="1:11" ht="12.75">
      <c r="A53" s="354">
        <v>43</v>
      </c>
      <c r="B53" s="285">
        <v>52</v>
      </c>
      <c r="C53" s="282" t="s">
        <v>251</v>
      </c>
      <c r="D53" s="282" t="s">
        <v>252</v>
      </c>
      <c r="E53" s="297" t="s">
        <v>253</v>
      </c>
      <c r="F53" s="297" t="s">
        <v>182</v>
      </c>
      <c r="G53" s="297">
        <v>59</v>
      </c>
      <c r="H53" s="297">
        <v>57</v>
      </c>
      <c r="I53" s="298">
        <v>45</v>
      </c>
      <c r="J53" s="202">
        <f t="shared" si="2"/>
        <v>161</v>
      </c>
      <c r="K53" s="32"/>
    </row>
    <row r="54" spans="1:11" ht="12.75">
      <c r="A54" s="354">
        <v>44</v>
      </c>
      <c r="B54" s="285">
        <v>50</v>
      </c>
      <c r="C54" s="282" t="s">
        <v>254</v>
      </c>
      <c r="D54" s="282" t="s">
        <v>255</v>
      </c>
      <c r="E54" s="297" t="s">
        <v>256</v>
      </c>
      <c r="F54" s="297" t="s">
        <v>182</v>
      </c>
      <c r="G54" s="297">
        <v>59</v>
      </c>
      <c r="H54" s="297">
        <v>49</v>
      </c>
      <c r="I54" s="298">
        <v>51</v>
      </c>
      <c r="J54" s="202">
        <f t="shared" si="2"/>
        <v>159</v>
      </c>
      <c r="K54" s="32"/>
    </row>
    <row r="55" spans="1:10" ht="12.75">
      <c r="A55" s="353">
        <v>45</v>
      </c>
      <c r="B55" s="285">
        <v>27</v>
      </c>
      <c r="C55" s="282" t="s">
        <v>201</v>
      </c>
      <c r="D55" s="282" t="s">
        <v>294</v>
      </c>
      <c r="E55" s="297" t="s">
        <v>239</v>
      </c>
      <c r="F55" s="297" t="s">
        <v>177</v>
      </c>
      <c r="G55" s="297">
        <v>0</v>
      </c>
      <c r="H55" s="297">
        <v>72</v>
      </c>
      <c r="I55" s="298">
        <v>73</v>
      </c>
      <c r="J55" s="202">
        <f t="shared" si="2"/>
        <v>145</v>
      </c>
    </row>
    <row r="56" spans="1:10" ht="12.75">
      <c r="A56" s="354">
        <v>46</v>
      </c>
      <c r="B56" s="285">
        <v>69</v>
      </c>
      <c r="C56" s="282" t="s">
        <v>226</v>
      </c>
      <c r="D56" s="282" t="s">
        <v>334</v>
      </c>
      <c r="E56" s="297" t="s">
        <v>163</v>
      </c>
      <c r="F56" s="297" t="s">
        <v>182</v>
      </c>
      <c r="G56" s="297">
        <v>0</v>
      </c>
      <c r="H56" s="297">
        <v>91</v>
      </c>
      <c r="I56" s="298">
        <v>47</v>
      </c>
      <c r="J56" s="202">
        <f t="shared" si="2"/>
        <v>138</v>
      </c>
    </row>
    <row r="57" spans="1:10" ht="12.75">
      <c r="A57" s="354">
        <v>47</v>
      </c>
      <c r="B57" s="285">
        <v>45</v>
      </c>
      <c r="C57" s="282" t="s">
        <v>135</v>
      </c>
      <c r="D57" s="282" t="s">
        <v>136</v>
      </c>
      <c r="E57" s="297" t="s">
        <v>137</v>
      </c>
      <c r="F57" s="297" t="s">
        <v>181</v>
      </c>
      <c r="G57" s="297">
        <v>69</v>
      </c>
      <c r="H57" s="297">
        <v>30</v>
      </c>
      <c r="I57" s="298">
        <v>0</v>
      </c>
      <c r="J57" s="202">
        <f t="shared" si="2"/>
        <v>99</v>
      </c>
    </row>
    <row r="58" spans="1:10" ht="12.75">
      <c r="A58" s="354">
        <v>48</v>
      </c>
      <c r="B58" s="285">
        <v>51</v>
      </c>
      <c r="C58" s="282" t="s">
        <v>108</v>
      </c>
      <c r="D58" s="282" t="s">
        <v>249</v>
      </c>
      <c r="E58" s="297" t="s">
        <v>250</v>
      </c>
      <c r="F58" s="297" t="s">
        <v>182</v>
      </c>
      <c r="G58" s="297">
        <v>38</v>
      </c>
      <c r="H58" s="297">
        <v>0</v>
      </c>
      <c r="I58" s="298">
        <v>35</v>
      </c>
      <c r="J58" s="202">
        <f t="shared" si="2"/>
        <v>73</v>
      </c>
    </row>
    <row r="59" spans="1:10" ht="13.5" thickBot="1">
      <c r="A59" s="356">
        <v>49</v>
      </c>
      <c r="B59" s="292">
        <v>44</v>
      </c>
      <c r="C59" s="293" t="s">
        <v>130</v>
      </c>
      <c r="D59" s="293" t="s">
        <v>316</v>
      </c>
      <c r="E59" s="299" t="s">
        <v>156</v>
      </c>
      <c r="F59" s="299" t="s">
        <v>181</v>
      </c>
      <c r="G59" s="299">
        <v>0</v>
      </c>
      <c r="H59" s="299">
        <v>0</v>
      </c>
      <c r="I59" s="300" t="s">
        <v>20</v>
      </c>
      <c r="J59" s="294">
        <f t="shared" si="2"/>
        <v>0</v>
      </c>
    </row>
    <row r="61" spans="1:8" ht="12.75">
      <c r="A61" s="69" t="s">
        <v>64</v>
      </c>
      <c r="B61" s="70"/>
      <c r="C61" s="65"/>
      <c r="D61" s="29"/>
      <c r="E61" s="50" t="s">
        <v>68</v>
      </c>
      <c r="F61" s="51"/>
      <c r="G61" s="28"/>
      <c r="H61" s="15"/>
    </row>
    <row r="62" spans="1:8" ht="12.75">
      <c r="A62" s="14" t="s">
        <v>364</v>
      </c>
      <c r="B62" s="15"/>
      <c r="C62" s="65"/>
      <c r="D62" s="29"/>
      <c r="G62" s="28"/>
      <c r="H62" s="15"/>
    </row>
    <row r="63" spans="1:8" ht="12.75">
      <c r="A63" s="14" t="s">
        <v>366</v>
      </c>
      <c r="B63" s="15"/>
      <c r="C63" s="74"/>
      <c r="D63" s="29"/>
      <c r="E63" s="158" t="s">
        <v>67</v>
      </c>
      <c r="F63" s="158"/>
      <c r="G63" s="158"/>
      <c r="H63" s="159"/>
    </row>
    <row r="64" spans="1:8" ht="12.75">
      <c r="A64" s="14" t="s">
        <v>365</v>
      </c>
      <c r="B64" s="14"/>
      <c r="C64" s="64"/>
      <c r="D64" s="29"/>
      <c r="E64" s="50"/>
      <c r="F64" s="50"/>
      <c r="G64" s="50"/>
      <c r="H64" s="148"/>
    </row>
    <row r="65" spans="2:8" ht="12.75">
      <c r="B65"/>
      <c r="E65" s="158"/>
      <c r="F65" s="158"/>
      <c r="G65" s="158"/>
      <c r="H65" s="28"/>
    </row>
    <row r="67" spans="1:8" ht="12.75">
      <c r="A67" s="69"/>
      <c r="B67" s="70"/>
      <c r="C67" s="65"/>
      <c r="D67" s="65"/>
      <c r="E67" s="29"/>
      <c r="F67" s="50"/>
      <c r="G67" s="51"/>
      <c r="H67" s="28"/>
    </row>
    <row r="68" spans="1:8" ht="12.75">
      <c r="A68" s="14"/>
      <c r="B68" s="15"/>
      <c r="C68" s="65"/>
      <c r="D68" s="65"/>
      <c r="E68" s="29"/>
      <c r="G68"/>
      <c r="H68" s="28"/>
    </row>
    <row r="69" spans="1:8" ht="12.75">
      <c r="A69" s="14"/>
      <c r="B69" s="15"/>
      <c r="C69" s="74"/>
      <c r="D69" s="74"/>
      <c r="E69" s="29"/>
      <c r="F69" s="158"/>
      <c r="G69" s="158"/>
      <c r="H69" s="158"/>
    </row>
    <row r="70" spans="1:8" ht="12.75">
      <c r="A70" s="14"/>
      <c r="B70" s="14"/>
      <c r="C70" s="64"/>
      <c r="D70" s="64"/>
      <c r="E70" s="29"/>
      <c r="F70" s="50"/>
      <c r="G70" s="50"/>
      <c r="H70" s="50"/>
    </row>
  </sheetData>
  <sheetProtection/>
  <hyperlinks>
    <hyperlink ref="A5" r:id="rId1" display="www.komarov.vesolje.net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11.140625" style="0" customWidth="1"/>
    <col min="4" max="4" width="9.8515625" style="0" bestFit="1" customWidth="1"/>
    <col min="5" max="5" width="8.140625" style="0" bestFit="1" customWidth="1"/>
    <col min="6" max="6" width="15.7109375" style="0" customWidth="1"/>
    <col min="7" max="7" width="15.7109375" style="0" bestFit="1" customWidth="1"/>
    <col min="8" max="8" width="11.140625" style="0" customWidth="1"/>
    <col min="9" max="10" width="8.421875" style="0" customWidth="1"/>
  </cols>
  <sheetData>
    <row r="1" spans="2:13" ht="12.75">
      <c r="B1" s="7"/>
      <c r="M1" s="16"/>
    </row>
    <row r="2" spans="1:13" ht="17.25">
      <c r="A2" s="2" t="s">
        <v>148</v>
      </c>
      <c r="M2" s="16"/>
    </row>
    <row r="3" spans="1:13" ht="12.75">
      <c r="A3" s="1" t="s">
        <v>3</v>
      </c>
      <c r="M3" s="16"/>
    </row>
    <row r="4" spans="1:13" ht="12.75">
      <c r="A4" s="1" t="s">
        <v>4</v>
      </c>
      <c r="M4" s="16"/>
    </row>
    <row r="5" spans="1:13" ht="12.75">
      <c r="A5" s="1" t="s">
        <v>149</v>
      </c>
      <c r="M5" s="16"/>
    </row>
    <row r="6" spans="1:13" ht="12.75">
      <c r="A6" s="260" t="s">
        <v>19</v>
      </c>
      <c r="M6" s="16"/>
    </row>
    <row r="7" spans="3:5" ht="25.5">
      <c r="C7" s="9" t="s">
        <v>486</v>
      </c>
      <c r="D7" s="7"/>
      <c r="E7" s="7"/>
    </row>
    <row r="8" spans="2:10" ht="13.5" thickBot="1">
      <c r="B8" s="19"/>
      <c r="C8" s="7"/>
      <c r="D8" s="7"/>
      <c r="E8" s="7"/>
      <c r="I8" s="19"/>
      <c r="J8" s="19"/>
    </row>
    <row r="9" spans="1:11" s="7" customFormat="1" ht="13.5" thickBot="1">
      <c r="A9" s="37" t="s">
        <v>5</v>
      </c>
      <c r="B9" s="344" t="s">
        <v>6</v>
      </c>
      <c r="C9" s="73" t="s">
        <v>117</v>
      </c>
      <c r="D9" s="43" t="s">
        <v>118</v>
      </c>
      <c r="E9" s="432" t="s">
        <v>488</v>
      </c>
      <c r="F9" s="37" t="s">
        <v>21</v>
      </c>
      <c r="G9" s="38" t="s">
        <v>11</v>
      </c>
      <c r="H9" s="37" t="s">
        <v>12</v>
      </c>
      <c r="I9" s="37" t="s">
        <v>13</v>
      </c>
      <c r="J9" s="37" t="s">
        <v>27</v>
      </c>
      <c r="K9" s="37" t="s">
        <v>14</v>
      </c>
    </row>
    <row r="10" spans="1:11" ht="13.5" thickBot="1">
      <c r="A10" s="34">
        <v>1</v>
      </c>
      <c r="B10" s="291">
        <v>29</v>
      </c>
      <c r="C10" s="274" t="s">
        <v>325</v>
      </c>
      <c r="D10" s="274" t="s">
        <v>326</v>
      </c>
      <c r="E10" s="274" t="s">
        <v>353</v>
      </c>
      <c r="F10" s="295" t="s">
        <v>236</v>
      </c>
      <c r="G10" s="295" t="s">
        <v>362</v>
      </c>
      <c r="H10" s="295">
        <v>548</v>
      </c>
      <c r="I10" s="296">
        <v>210</v>
      </c>
      <c r="J10" s="296"/>
      <c r="K10" s="349">
        <v>758</v>
      </c>
    </row>
    <row r="11" spans="1:11" ht="13.5" thickBot="1">
      <c r="A11" s="35">
        <v>2</v>
      </c>
      <c r="B11" s="291">
        <v>60</v>
      </c>
      <c r="C11" s="274" t="s">
        <v>320</v>
      </c>
      <c r="D11" s="274" t="s">
        <v>321</v>
      </c>
      <c r="E11" s="274" t="s">
        <v>322</v>
      </c>
      <c r="F11" s="295" t="s">
        <v>241</v>
      </c>
      <c r="G11" s="295" t="s">
        <v>76</v>
      </c>
      <c r="H11" s="295">
        <v>550</v>
      </c>
      <c r="I11" s="296">
        <v>147</v>
      </c>
      <c r="J11" s="296"/>
      <c r="K11" s="349">
        <v>697</v>
      </c>
    </row>
    <row r="12" spans="1:11" ht="13.5" thickBot="1">
      <c r="A12" s="35">
        <v>3</v>
      </c>
      <c r="B12" s="291">
        <v>59</v>
      </c>
      <c r="C12" s="274" t="s">
        <v>212</v>
      </c>
      <c r="D12" s="274" t="s">
        <v>321</v>
      </c>
      <c r="E12" s="274" t="s">
        <v>354</v>
      </c>
      <c r="F12" s="295" t="s">
        <v>241</v>
      </c>
      <c r="G12" s="295" t="s">
        <v>77</v>
      </c>
      <c r="H12" s="295">
        <v>479</v>
      </c>
      <c r="I12" s="296">
        <v>120</v>
      </c>
      <c r="J12" s="296"/>
      <c r="K12" s="349">
        <v>599</v>
      </c>
    </row>
    <row r="13" spans="1:11" ht="13.5" thickBot="1">
      <c r="A13" s="26">
        <v>4</v>
      </c>
      <c r="B13" s="291">
        <v>47</v>
      </c>
      <c r="C13" s="274" t="s">
        <v>209</v>
      </c>
      <c r="D13" s="274" t="s">
        <v>275</v>
      </c>
      <c r="E13" s="274" t="s">
        <v>188</v>
      </c>
      <c r="F13" s="295" t="s">
        <v>241</v>
      </c>
      <c r="G13" s="295"/>
      <c r="H13" s="295">
        <v>370</v>
      </c>
      <c r="I13" s="296">
        <v>115</v>
      </c>
      <c r="J13" s="296"/>
      <c r="K13" s="349">
        <v>485</v>
      </c>
    </row>
    <row r="14" spans="1:11" ht="13.5" thickBot="1">
      <c r="A14" s="26">
        <v>5</v>
      </c>
      <c r="B14" s="291">
        <v>48</v>
      </c>
      <c r="C14" s="274" t="s">
        <v>204</v>
      </c>
      <c r="D14" s="274" t="s">
        <v>280</v>
      </c>
      <c r="E14" s="274" t="s">
        <v>186</v>
      </c>
      <c r="F14" s="295" t="s">
        <v>241</v>
      </c>
      <c r="G14" s="295"/>
      <c r="H14" s="295">
        <v>417</v>
      </c>
      <c r="I14" s="296">
        <v>48</v>
      </c>
      <c r="J14" s="296"/>
      <c r="K14" s="349">
        <v>465</v>
      </c>
    </row>
    <row r="15" spans="1:11" ht="13.5" thickBot="1">
      <c r="A15" s="26">
        <v>6</v>
      </c>
      <c r="B15" s="291">
        <v>53</v>
      </c>
      <c r="C15" s="274" t="s">
        <v>216</v>
      </c>
      <c r="D15" s="274" t="s">
        <v>306</v>
      </c>
      <c r="E15" s="274" t="s">
        <v>191</v>
      </c>
      <c r="F15" s="295" t="s">
        <v>182</v>
      </c>
      <c r="G15" s="295"/>
      <c r="H15" s="295">
        <v>383</v>
      </c>
      <c r="I15" s="296">
        <v>65</v>
      </c>
      <c r="J15" s="296"/>
      <c r="K15" s="349">
        <v>448</v>
      </c>
    </row>
    <row r="16" spans="1:11" ht="13.5" thickBot="1">
      <c r="A16" s="26">
        <v>7</v>
      </c>
      <c r="B16" s="291">
        <v>14</v>
      </c>
      <c r="C16" s="274" t="s">
        <v>355</v>
      </c>
      <c r="D16" s="274" t="s">
        <v>356</v>
      </c>
      <c r="E16" s="274" t="s">
        <v>159</v>
      </c>
      <c r="F16" s="295" t="s">
        <v>181</v>
      </c>
      <c r="G16" s="295"/>
      <c r="H16" s="295">
        <v>317</v>
      </c>
      <c r="I16" s="296">
        <v>0</v>
      </c>
      <c r="J16" s="296">
        <v>55</v>
      </c>
      <c r="K16" s="349">
        <v>372</v>
      </c>
    </row>
    <row r="17" spans="1:11" ht="13.5" thickBot="1">
      <c r="A17" s="26">
        <v>8</v>
      </c>
      <c r="B17" s="291">
        <v>42</v>
      </c>
      <c r="C17" s="274" t="s">
        <v>206</v>
      </c>
      <c r="D17" s="274" t="s">
        <v>274</v>
      </c>
      <c r="E17" s="274" t="s">
        <v>187</v>
      </c>
      <c r="F17" s="295" t="s">
        <v>182</v>
      </c>
      <c r="G17" s="295"/>
      <c r="H17" s="295">
        <v>237</v>
      </c>
      <c r="I17" s="296">
        <v>60</v>
      </c>
      <c r="J17" s="296"/>
      <c r="K17" s="349">
        <v>297</v>
      </c>
    </row>
    <row r="18" spans="1:11" ht="13.5" thickBot="1">
      <c r="A18" s="26">
        <v>9</v>
      </c>
      <c r="B18" s="291"/>
      <c r="C18" s="274" t="s">
        <v>357</v>
      </c>
      <c r="D18" s="274" t="s">
        <v>358</v>
      </c>
      <c r="E18" s="274"/>
      <c r="F18" s="295" t="s">
        <v>177</v>
      </c>
      <c r="G18" s="295"/>
      <c r="H18" s="295">
        <v>0</v>
      </c>
      <c r="I18" s="296">
        <v>0</v>
      </c>
      <c r="J18" s="296"/>
      <c r="K18" s="349">
        <v>0</v>
      </c>
    </row>
    <row r="19" spans="1:11" ht="13.5" thickBot="1">
      <c r="A19" s="26">
        <v>10</v>
      </c>
      <c r="B19" s="291">
        <v>36</v>
      </c>
      <c r="C19" s="274" t="s">
        <v>100</v>
      </c>
      <c r="D19" s="274" t="s">
        <v>101</v>
      </c>
      <c r="E19" s="274" t="s">
        <v>89</v>
      </c>
      <c r="F19" s="295" t="s">
        <v>58</v>
      </c>
      <c r="G19" s="295" t="s">
        <v>363</v>
      </c>
      <c r="H19" s="295">
        <v>0</v>
      </c>
      <c r="I19" s="296">
        <v>0</v>
      </c>
      <c r="J19" s="296"/>
      <c r="K19" s="349">
        <v>0</v>
      </c>
    </row>
    <row r="20" spans="1:11" ht="13.5" thickBot="1">
      <c r="A20" s="26">
        <v>11</v>
      </c>
      <c r="B20" s="291"/>
      <c r="C20" s="274" t="s">
        <v>359</v>
      </c>
      <c r="D20" s="274" t="s">
        <v>360</v>
      </c>
      <c r="E20" s="274" t="s">
        <v>361</v>
      </c>
      <c r="F20" s="295" t="s">
        <v>179</v>
      </c>
      <c r="G20" s="295" t="s">
        <v>78</v>
      </c>
      <c r="H20" s="295">
        <v>0</v>
      </c>
      <c r="I20" s="296">
        <v>0</v>
      </c>
      <c r="J20" s="296"/>
      <c r="K20" s="349">
        <v>0</v>
      </c>
    </row>
    <row r="21" spans="1:11" ht="13.5" thickBot="1">
      <c r="A21" s="26">
        <v>12</v>
      </c>
      <c r="B21" s="291">
        <v>69</v>
      </c>
      <c r="C21" s="274" t="s">
        <v>226</v>
      </c>
      <c r="D21" s="274" t="s">
        <v>334</v>
      </c>
      <c r="E21" s="274" t="s">
        <v>163</v>
      </c>
      <c r="F21" s="295" t="s">
        <v>182</v>
      </c>
      <c r="G21" s="295"/>
      <c r="H21" s="295">
        <v>0</v>
      </c>
      <c r="I21" s="296"/>
      <c r="J21" s="296">
        <v>0</v>
      </c>
      <c r="K21" s="349">
        <v>0</v>
      </c>
    </row>
    <row r="22" spans="1:11" ht="13.5" thickBot="1">
      <c r="A22" s="26">
        <v>13</v>
      </c>
      <c r="B22" s="291">
        <v>25</v>
      </c>
      <c r="C22" s="274" t="s">
        <v>138</v>
      </c>
      <c r="D22" s="274" t="s">
        <v>139</v>
      </c>
      <c r="E22" s="274" t="s">
        <v>140</v>
      </c>
      <c r="F22" s="295" t="s">
        <v>177</v>
      </c>
      <c r="G22" s="295"/>
      <c r="H22" s="295">
        <v>0</v>
      </c>
      <c r="I22" s="296"/>
      <c r="J22" s="296"/>
      <c r="K22" s="349">
        <v>0</v>
      </c>
    </row>
    <row r="23" spans="1:11" ht="13.5" thickBot="1">
      <c r="A23" s="26">
        <v>14</v>
      </c>
      <c r="B23" s="291">
        <v>27</v>
      </c>
      <c r="C23" s="274" t="s">
        <v>201</v>
      </c>
      <c r="D23" s="274" t="s">
        <v>294</v>
      </c>
      <c r="E23" s="274" t="s">
        <v>185</v>
      </c>
      <c r="F23" s="295" t="s">
        <v>177</v>
      </c>
      <c r="G23" s="295"/>
      <c r="H23" s="295">
        <v>0</v>
      </c>
      <c r="I23" s="296"/>
      <c r="J23" s="296"/>
      <c r="K23" s="349">
        <v>0</v>
      </c>
    </row>
    <row r="24" spans="1:11" ht="13.5" thickBot="1">
      <c r="A24" s="27">
        <v>15</v>
      </c>
      <c r="B24" s="345">
        <v>22</v>
      </c>
      <c r="C24" s="346" t="s">
        <v>212</v>
      </c>
      <c r="D24" s="346" t="s">
        <v>331</v>
      </c>
      <c r="E24" s="346" t="s">
        <v>192</v>
      </c>
      <c r="F24" s="347" t="s">
        <v>181</v>
      </c>
      <c r="G24" s="347"/>
      <c r="H24" s="347">
        <v>0</v>
      </c>
      <c r="I24" s="348">
        <v>0</v>
      </c>
      <c r="J24" s="348"/>
      <c r="K24" s="350">
        <v>0</v>
      </c>
    </row>
    <row r="25" spans="1:11" ht="12.75">
      <c r="A25" s="245"/>
      <c r="B25" s="246"/>
      <c r="C25" s="71"/>
      <c r="D25" s="71"/>
      <c r="E25" s="71"/>
      <c r="F25" s="74"/>
      <c r="G25" s="247"/>
      <c r="H25" s="245"/>
      <c r="I25" s="245"/>
      <c r="J25" s="245"/>
      <c r="K25" s="45"/>
    </row>
    <row r="26" spans="1:11" ht="12.75">
      <c r="A26" s="69" t="s">
        <v>64</v>
      </c>
      <c r="B26" s="70"/>
      <c r="D26" s="14"/>
      <c r="F26" s="14" t="s">
        <v>79</v>
      </c>
      <c r="G26" s="65"/>
      <c r="H26" s="29"/>
      <c r="I26" s="50" t="s">
        <v>68</v>
      </c>
      <c r="J26" s="51"/>
      <c r="K26" s="28"/>
    </row>
    <row r="27" spans="1:11" ht="12.75">
      <c r="A27" s="14" t="s">
        <v>364</v>
      </c>
      <c r="B27" s="15"/>
      <c r="D27" s="14"/>
      <c r="F27" s="14" t="s">
        <v>80</v>
      </c>
      <c r="G27" s="65"/>
      <c r="H27" s="29"/>
      <c r="K27" s="28"/>
    </row>
    <row r="28" spans="1:11" ht="12.75">
      <c r="A28" s="14" t="s">
        <v>366</v>
      </c>
      <c r="B28" s="15"/>
      <c r="D28" s="14"/>
      <c r="F28" s="14" t="s">
        <v>97</v>
      </c>
      <c r="G28" s="74"/>
      <c r="H28" s="29"/>
      <c r="I28" s="158" t="s">
        <v>67</v>
      </c>
      <c r="J28" s="158"/>
      <c r="K28" s="158"/>
    </row>
    <row r="29" spans="1:11" ht="12.75">
      <c r="A29" s="14" t="s">
        <v>365</v>
      </c>
      <c r="B29" s="14"/>
      <c r="D29" s="14"/>
      <c r="F29" s="14" t="s">
        <v>98</v>
      </c>
      <c r="G29" s="64"/>
      <c r="H29" s="29"/>
      <c r="I29" s="50"/>
      <c r="J29" s="50"/>
      <c r="K29" s="50"/>
    </row>
    <row r="30" spans="1:11" ht="12.75">
      <c r="A30" s="15"/>
      <c r="I30" s="158"/>
      <c r="J30" s="158"/>
      <c r="K30" s="158"/>
    </row>
    <row r="31" ht="12.75">
      <c r="A31" s="14"/>
    </row>
    <row r="32" ht="12.75">
      <c r="A32" s="14"/>
    </row>
    <row r="33" ht="12.75">
      <c r="A33" s="14"/>
    </row>
  </sheetData>
  <sheetProtection/>
  <hyperlinks>
    <hyperlink ref="A6" r:id="rId1" display="F:\SM WCup - 35th Ljubljana Cup 2013\www.komarov.vesolje.net"/>
  </hyperlinks>
  <printOptions/>
  <pageMargins left="0.68" right="0.75" top="0.984251968503937" bottom="0.984251968503937" header="0.23" footer="0"/>
  <pageSetup horizontalDpi="600" verticalDpi="6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6"/>
  <sheetViews>
    <sheetView zoomScalePageLayoutView="0" workbookViewId="0" topLeftCell="A9">
      <selection activeCell="F13" sqref="F13:F35"/>
    </sheetView>
  </sheetViews>
  <sheetFormatPr defaultColWidth="9.140625" defaultRowHeight="12.75"/>
  <cols>
    <col min="1" max="1" width="8.140625" style="0" customWidth="1"/>
    <col min="2" max="2" width="6.28125" style="0" customWidth="1"/>
    <col min="3" max="3" width="12.140625" style="0" customWidth="1"/>
    <col min="4" max="5" width="12.00390625" style="0" customWidth="1"/>
    <col min="6" max="6" width="12.140625" style="0" customWidth="1"/>
    <col min="7" max="7" width="16.421875" style="0" bestFit="1" customWidth="1"/>
    <col min="8" max="8" width="16.7109375" style="0" bestFit="1" customWidth="1"/>
    <col min="9" max="9" width="11.140625" style="0" customWidth="1"/>
    <col min="10" max="13" width="7.421875" style="0" customWidth="1"/>
    <col min="15" max="15" width="10.28125" style="0" customWidth="1"/>
  </cols>
  <sheetData>
    <row r="1" spans="1:17" ht="17.25">
      <c r="A1" s="2" t="s">
        <v>148</v>
      </c>
      <c r="I1" s="1" t="s">
        <v>125</v>
      </c>
      <c r="Q1" s="16"/>
    </row>
    <row r="2" spans="1:17" ht="12.75">
      <c r="A2" s="1" t="s">
        <v>3</v>
      </c>
      <c r="I2" s="1" t="s">
        <v>126</v>
      </c>
      <c r="Q2" s="16"/>
    </row>
    <row r="3" spans="1:17" ht="12.75">
      <c r="A3" s="1" t="s">
        <v>4</v>
      </c>
      <c r="I3" s="1" t="s">
        <v>146</v>
      </c>
      <c r="Q3" s="16"/>
    </row>
    <row r="4" spans="1:17" ht="12.75">
      <c r="A4" s="1" t="s">
        <v>149</v>
      </c>
      <c r="I4" s="1" t="s">
        <v>147</v>
      </c>
      <c r="Q4" s="16"/>
    </row>
    <row r="5" spans="1:17" ht="12.75">
      <c r="A5" s="260" t="s">
        <v>19</v>
      </c>
      <c r="Q5" s="16"/>
    </row>
    <row r="6" spans="1:17" ht="12.75">
      <c r="A6" s="36"/>
      <c r="B6" s="16"/>
      <c r="C6" s="16"/>
      <c r="D6" s="16"/>
      <c r="E6" s="16"/>
      <c r="F6" s="16"/>
      <c r="G6" s="16"/>
      <c r="H6" s="16"/>
      <c r="Q6" s="16"/>
    </row>
    <row r="8" spans="9:16" ht="15">
      <c r="I8" s="76"/>
      <c r="J8" s="77"/>
      <c r="K8" s="77"/>
      <c r="L8" s="77" t="s">
        <v>32</v>
      </c>
      <c r="M8" s="77"/>
      <c r="N8" s="78"/>
      <c r="O8" s="79"/>
      <c r="P8" s="80"/>
    </row>
    <row r="9" spans="9:16" ht="15">
      <c r="I9" s="76"/>
      <c r="J9" s="77"/>
      <c r="K9" s="77"/>
      <c r="L9" s="77"/>
      <c r="M9" s="77"/>
      <c r="N9" s="78"/>
      <c r="O9" s="79"/>
      <c r="P9" s="80"/>
    </row>
    <row r="10" spans="3:16" ht="15">
      <c r="C10" s="81" t="s">
        <v>66</v>
      </c>
      <c r="D10" s="81"/>
      <c r="E10" s="81"/>
      <c r="F10" s="81"/>
      <c r="G10" s="81"/>
      <c r="H10" s="82"/>
      <c r="I10" s="82"/>
      <c r="J10" s="83"/>
      <c r="K10" s="84"/>
      <c r="L10" s="85"/>
      <c r="M10" s="85"/>
      <c r="N10" s="85"/>
      <c r="O10" s="86"/>
      <c r="P10" s="84"/>
    </row>
    <row r="11" spans="1:16" ht="15.75" thickBot="1">
      <c r="A11" s="84"/>
      <c r="B11" s="84"/>
      <c r="C11" s="443"/>
      <c r="D11" s="443"/>
      <c r="E11" s="443"/>
      <c r="F11" s="443"/>
      <c r="G11" s="443"/>
      <c r="H11" s="443"/>
      <c r="I11" s="443"/>
      <c r="J11" s="83"/>
      <c r="K11" s="84"/>
      <c r="L11" s="85"/>
      <c r="M11" s="85"/>
      <c r="N11" s="85"/>
      <c r="O11" s="86"/>
      <c r="P11" s="84"/>
    </row>
    <row r="12" spans="1:14" ht="13.5" thickBot="1">
      <c r="A12" s="180" t="s">
        <v>33</v>
      </c>
      <c r="B12" s="179" t="s">
        <v>6</v>
      </c>
      <c r="C12" s="181" t="s">
        <v>117</v>
      </c>
      <c r="D12" s="181" t="s">
        <v>118</v>
      </c>
      <c r="E12" s="180" t="s">
        <v>119</v>
      </c>
      <c r="F12" s="181" t="s">
        <v>25</v>
      </c>
      <c r="G12" s="182" t="s">
        <v>34</v>
      </c>
      <c r="H12" s="183" t="s">
        <v>35</v>
      </c>
      <c r="I12" s="184" t="s">
        <v>36</v>
      </c>
      <c r="J12" s="185" t="s">
        <v>37</v>
      </c>
      <c r="K12" s="181" t="s">
        <v>38</v>
      </c>
      <c r="L12" s="180" t="s">
        <v>39</v>
      </c>
      <c r="M12" s="45"/>
      <c r="N12" s="87"/>
    </row>
    <row r="13" spans="1:12" ht="12.75">
      <c r="A13" s="264">
        <v>1</v>
      </c>
      <c r="B13" s="288">
        <v>28</v>
      </c>
      <c r="C13" s="289" t="s">
        <v>263</v>
      </c>
      <c r="D13" s="289" t="s">
        <v>264</v>
      </c>
      <c r="E13" s="316" t="s">
        <v>265</v>
      </c>
      <c r="F13" s="316" t="s">
        <v>489</v>
      </c>
      <c r="G13" s="289" t="s">
        <v>247</v>
      </c>
      <c r="H13" s="318">
        <v>1000</v>
      </c>
      <c r="I13" s="319">
        <v>995.5555555555555</v>
      </c>
      <c r="J13" s="320">
        <v>995.6427015250545</v>
      </c>
      <c r="K13" s="320">
        <v>1000</v>
      </c>
      <c r="L13" s="319">
        <f aca="true" t="shared" si="0" ref="L13:L35">SUM(H13:K13)</f>
        <v>3991.1982570806103</v>
      </c>
    </row>
    <row r="14" spans="1:14" ht="12.75">
      <c r="A14" s="256">
        <v>2</v>
      </c>
      <c r="B14" s="288">
        <v>72</v>
      </c>
      <c r="C14" s="289" t="s">
        <v>120</v>
      </c>
      <c r="D14" s="289" t="s">
        <v>121</v>
      </c>
      <c r="E14" s="316" t="s">
        <v>122</v>
      </c>
      <c r="F14" s="316" t="s">
        <v>179</v>
      </c>
      <c r="G14" s="289"/>
      <c r="H14" s="317">
        <v>1000</v>
      </c>
      <c r="I14" s="321">
        <v>930.4347826086956</v>
      </c>
      <c r="J14" s="322">
        <v>1000</v>
      </c>
      <c r="K14" s="322">
        <v>941.5730337078652</v>
      </c>
      <c r="L14" s="319">
        <f t="shared" si="0"/>
        <v>3872.007816316561</v>
      </c>
      <c r="M14" s="88"/>
      <c r="N14" s="87"/>
    </row>
    <row r="15" spans="1:14" ht="12.75">
      <c r="A15" s="256">
        <v>3</v>
      </c>
      <c r="B15" s="288">
        <v>64</v>
      </c>
      <c r="C15" s="289" t="s">
        <v>111</v>
      </c>
      <c r="D15" s="289" t="s">
        <v>112</v>
      </c>
      <c r="E15" s="316" t="s">
        <v>113</v>
      </c>
      <c r="F15" s="316" t="s">
        <v>401</v>
      </c>
      <c r="G15" s="289" t="s">
        <v>247</v>
      </c>
      <c r="H15" s="317">
        <v>986.8421052631579</v>
      </c>
      <c r="I15" s="321">
        <v>1000</v>
      </c>
      <c r="J15" s="322">
        <v>1000</v>
      </c>
      <c r="K15" s="322">
        <v>874.1573033707865</v>
      </c>
      <c r="L15" s="319">
        <f t="shared" si="0"/>
        <v>3860.9994086339443</v>
      </c>
      <c r="M15" s="88"/>
      <c r="N15" s="87"/>
    </row>
    <row r="16" spans="1:14" ht="12.75">
      <c r="A16" s="256">
        <v>4</v>
      </c>
      <c r="B16" s="288">
        <v>30</v>
      </c>
      <c r="C16" s="289" t="s">
        <v>199</v>
      </c>
      <c r="D16" s="289" t="s">
        <v>267</v>
      </c>
      <c r="E16" s="316" t="s">
        <v>184</v>
      </c>
      <c r="F16" s="316" t="s">
        <v>489</v>
      </c>
      <c r="G16" s="289" t="s">
        <v>247</v>
      </c>
      <c r="H16" s="317">
        <v>1000</v>
      </c>
      <c r="I16" s="321">
        <v>974</v>
      </c>
      <c r="J16" s="322">
        <v>957.4944071588367</v>
      </c>
      <c r="K16" s="322">
        <v>871.9101123595506</v>
      </c>
      <c r="L16" s="319">
        <f t="shared" si="0"/>
        <v>3803.404519518387</v>
      </c>
      <c r="M16" s="88"/>
      <c r="N16" s="84"/>
    </row>
    <row r="17" spans="1:14" ht="12.75">
      <c r="A17" s="256">
        <v>5</v>
      </c>
      <c r="B17" s="288">
        <v>24</v>
      </c>
      <c r="C17" s="289" t="s">
        <v>143</v>
      </c>
      <c r="D17" s="289" t="s">
        <v>144</v>
      </c>
      <c r="E17" s="316" t="s">
        <v>248</v>
      </c>
      <c r="F17" s="316" t="s">
        <v>398</v>
      </c>
      <c r="G17" s="289" t="s">
        <v>247</v>
      </c>
      <c r="H17" s="317">
        <v>1000</v>
      </c>
      <c r="I17" s="321">
        <v>1000</v>
      </c>
      <c r="J17" s="322">
        <v>982.5327510917031</v>
      </c>
      <c r="K17" s="322">
        <v>0</v>
      </c>
      <c r="L17" s="319">
        <f t="shared" si="0"/>
        <v>2982.532751091703</v>
      </c>
      <c r="M17" s="88"/>
      <c r="N17" s="84"/>
    </row>
    <row r="18" spans="1:14" ht="12.75">
      <c r="A18" s="256">
        <v>6</v>
      </c>
      <c r="B18" s="288">
        <v>46</v>
      </c>
      <c r="C18" s="289" t="s">
        <v>260</v>
      </c>
      <c r="D18" s="289" t="s">
        <v>261</v>
      </c>
      <c r="E18" s="316" t="s">
        <v>262</v>
      </c>
      <c r="F18" s="316" t="s">
        <v>399</v>
      </c>
      <c r="G18" s="289" t="s">
        <v>247</v>
      </c>
      <c r="H18" s="317">
        <v>1000</v>
      </c>
      <c r="I18" s="321">
        <v>910.7142857142857</v>
      </c>
      <c r="J18" s="322">
        <v>1000</v>
      </c>
      <c r="K18" s="322"/>
      <c r="L18" s="319">
        <f t="shared" si="0"/>
        <v>2910.714285714286</v>
      </c>
      <c r="M18" s="88"/>
      <c r="N18" s="84"/>
    </row>
    <row r="19" spans="1:14" ht="12.75">
      <c r="A19" s="256">
        <v>7</v>
      </c>
      <c r="B19" s="288">
        <v>62</v>
      </c>
      <c r="C19" s="289" t="s">
        <v>114</v>
      </c>
      <c r="D19" s="289" t="s">
        <v>115</v>
      </c>
      <c r="E19" s="316" t="s">
        <v>116</v>
      </c>
      <c r="F19" s="316" t="s">
        <v>401</v>
      </c>
      <c r="G19" s="289" t="s">
        <v>247</v>
      </c>
      <c r="H19" s="317">
        <v>904.3478260869565</v>
      </c>
      <c r="I19" s="321">
        <v>1000</v>
      </c>
      <c r="J19" s="317">
        <v>967.3202614379085</v>
      </c>
      <c r="K19" s="322"/>
      <c r="L19" s="319">
        <f t="shared" si="0"/>
        <v>2871.668087524865</v>
      </c>
      <c r="M19" s="88"/>
      <c r="N19" s="84"/>
    </row>
    <row r="20" spans="1:14" ht="12.75">
      <c r="A20" s="256">
        <v>8</v>
      </c>
      <c r="B20" s="288">
        <v>63</v>
      </c>
      <c r="C20" s="289" t="s">
        <v>108</v>
      </c>
      <c r="D20" s="289" t="s">
        <v>109</v>
      </c>
      <c r="E20" s="316" t="s">
        <v>110</v>
      </c>
      <c r="F20" s="316" t="s">
        <v>401</v>
      </c>
      <c r="G20" s="289" t="s">
        <v>247</v>
      </c>
      <c r="H20" s="317">
        <v>978.2608695652174</v>
      </c>
      <c r="I20" s="321">
        <v>956.5217391304348</v>
      </c>
      <c r="J20" s="321">
        <v>927.9475982532751</v>
      </c>
      <c r="K20" s="317"/>
      <c r="L20" s="319">
        <f t="shared" si="0"/>
        <v>2862.730206948927</v>
      </c>
      <c r="M20" s="88"/>
      <c r="N20" s="84"/>
    </row>
    <row r="21" spans="1:14" ht="12.75">
      <c r="A21" s="256">
        <v>9</v>
      </c>
      <c r="B21" s="288">
        <v>33</v>
      </c>
      <c r="C21" s="289" t="s">
        <v>127</v>
      </c>
      <c r="D21" s="289" t="s">
        <v>128</v>
      </c>
      <c r="E21" s="316" t="s">
        <v>73</v>
      </c>
      <c r="F21" s="316" t="s">
        <v>58</v>
      </c>
      <c r="G21" s="289" t="s">
        <v>247</v>
      </c>
      <c r="H21" s="317">
        <v>861.8421052631579</v>
      </c>
      <c r="I21" s="321">
        <v>979.9107142857143</v>
      </c>
      <c r="J21" s="321">
        <v>995.5257270693512</v>
      </c>
      <c r="K21" s="187"/>
      <c r="L21" s="319">
        <f t="shared" si="0"/>
        <v>2837.278546618223</v>
      </c>
      <c r="N21" s="29"/>
    </row>
    <row r="22" spans="1:14" ht="12.75">
      <c r="A22" s="256">
        <v>10</v>
      </c>
      <c r="B22" s="288">
        <v>4</v>
      </c>
      <c r="C22" s="289" t="s">
        <v>131</v>
      </c>
      <c r="D22" s="289" t="s">
        <v>132</v>
      </c>
      <c r="E22" s="316" t="s">
        <v>133</v>
      </c>
      <c r="F22" s="316" t="s">
        <v>399</v>
      </c>
      <c r="G22" s="289" t="s">
        <v>247</v>
      </c>
      <c r="H22" s="317">
        <v>962.719298245614</v>
      </c>
      <c r="I22" s="321">
        <v>980</v>
      </c>
      <c r="J22" s="321">
        <v>886.7102396514161</v>
      </c>
      <c r="K22" s="317"/>
      <c r="L22" s="319">
        <f t="shared" si="0"/>
        <v>2829.42953789703</v>
      </c>
      <c r="N22" s="29"/>
    </row>
    <row r="23" spans="1:14" ht="12.75">
      <c r="A23" s="256">
        <v>11</v>
      </c>
      <c r="B23" s="288">
        <v>52</v>
      </c>
      <c r="C23" s="289" t="s">
        <v>251</v>
      </c>
      <c r="D23" s="289" t="s">
        <v>252</v>
      </c>
      <c r="E23" s="316" t="s">
        <v>253</v>
      </c>
      <c r="F23" s="316" t="s">
        <v>26</v>
      </c>
      <c r="G23" s="289" t="s">
        <v>247</v>
      </c>
      <c r="H23" s="317">
        <v>986.8421052631579</v>
      </c>
      <c r="I23" s="321">
        <v>975.4464285714286</v>
      </c>
      <c r="J23" s="321">
        <v>843.4004474272931</v>
      </c>
      <c r="K23" s="317"/>
      <c r="L23" s="319">
        <f t="shared" si="0"/>
        <v>2805.6889812618792</v>
      </c>
      <c r="N23" s="29"/>
    </row>
    <row r="24" spans="1:14" ht="12.75">
      <c r="A24" s="256">
        <v>12</v>
      </c>
      <c r="B24" s="288">
        <v>23</v>
      </c>
      <c r="C24" s="289" t="s">
        <v>141</v>
      </c>
      <c r="D24" s="289" t="s">
        <v>142</v>
      </c>
      <c r="E24" s="316" t="s">
        <v>96</v>
      </c>
      <c r="F24" s="316" t="s">
        <v>398</v>
      </c>
      <c r="G24" s="289" t="s">
        <v>247</v>
      </c>
      <c r="H24" s="318">
        <v>995.6140350877193</v>
      </c>
      <c r="I24" s="319">
        <v>904.0178571428571</v>
      </c>
      <c r="J24" s="319">
        <v>894.8545861297539</v>
      </c>
      <c r="K24" s="318"/>
      <c r="L24" s="319">
        <f t="shared" si="0"/>
        <v>2794.4864783603302</v>
      </c>
      <c r="N24" s="29"/>
    </row>
    <row r="25" spans="1:14" ht="12.75">
      <c r="A25" s="256">
        <v>13</v>
      </c>
      <c r="B25" s="288">
        <v>25</v>
      </c>
      <c r="C25" s="289" t="s">
        <v>138</v>
      </c>
      <c r="D25" s="289" t="s">
        <v>139</v>
      </c>
      <c r="E25" s="316" t="s">
        <v>140</v>
      </c>
      <c r="F25" s="316" t="s">
        <v>398</v>
      </c>
      <c r="G25" s="289" t="s">
        <v>247</v>
      </c>
      <c r="H25" s="317">
        <v>804.3478260869565</v>
      </c>
      <c r="I25" s="321">
        <v>973.3333333333334</v>
      </c>
      <c r="J25" s="321">
        <v>995.5257270693512</v>
      </c>
      <c r="K25" s="317"/>
      <c r="L25" s="319">
        <f t="shared" si="0"/>
        <v>2773.206886489641</v>
      </c>
      <c r="M25" s="142"/>
      <c r="N25" s="142"/>
    </row>
    <row r="26" spans="1:14" ht="12.75">
      <c r="A26" s="256">
        <v>14</v>
      </c>
      <c r="B26" s="288">
        <v>45</v>
      </c>
      <c r="C26" s="289" t="s">
        <v>135</v>
      </c>
      <c r="D26" s="289" t="s">
        <v>136</v>
      </c>
      <c r="E26" s="316" t="s">
        <v>137</v>
      </c>
      <c r="F26" s="316" t="s">
        <v>400</v>
      </c>
      <c r="G26" s="289" t="s">
        <v>271</v>
      </c>
      <c r="H26" s="317">
        <v>928</v>
      </c>
      <c r="I26" s="321">
        <v>808.8888888888889</v>
      </c>
      <c r="J26" s="321">
        <v>936.8191721132897</v>
      </c>
      <c r="K26" s="317"/>
      <c r="L26" s="319">
        <f t="shared" si="0"/>
        <v>2673.7080610021785</v>
      </c>
      <c r="M26" s="142"/>
      <c r="N26" s="142"/>
    </row>
    <row r="27" spans="1:15" ht="12.75">
      <c r="A27" s="256">
        <v>15</v>
      </c>
      <c r="B27" s="288">
        <v>34</v>
      </c>
      <c r="C27" s="289" t="s">
        <v>201</v>
      </c>
      <c r="D27" s="289" t="s">
        <v>290</v>
      </c>
      <c r="E27" s="316" t="s">
        <v>74</v>
      </c>
      <c r="F27" s="316" t="s">
        <v>58</v>
      </c>
      <c r="G27" s="289" t="s">
        <v>247</v>
      </c>
      <c r="H27" s="317">
        <v>756.5217391304348</v>
      </c>
      <c r="I27" s="321">
        <v>611.1111111111111</v>
      </c>
      <c r="J27" s="322">
        <v>867.1023965141612</v>
      </c>
      <c r="K27" s="322"/>
      <c r="L27" s="319">
        <f t="shared" si="0"/>
        <v>2234.735246755707</v>
      </c>
      <c r="M27" s="3"/>
      <c r="N27" s="142"/>
      <c r="O27" s="142"/>
    </row>
    <row r="28" spans="1:15" ht="12.75">
      <c r="A28" s="256">
        <v>16</v>
      </c>
      <c r="B28" s="288">
        <v>51</v>
      </c>
      <c r="C28" s="289" t="s">
        <v>108</v>
      </c>
      <c r="D28" s="289" t="s">
        <v>249</v>
      </c>
      <c r="E28" s="316" t="s">
        <v>250</v>
      </c>
      <c r="F28" s="316" t="s">
        <v>26</v>
      </c>
      <c r="G28" s="289" t="s">
        <v>247</v>
      </c>
      <c r="H28" s="317">
        <v>0</v>
      </c>
      <c r="I28" s="321">
        <v>955.5555555555555</v>
      </c>
      <c r="J28" s="322">
        <v>976.0348583877995</v>
      </c>
      <c r="K28" s="322"/>
      <c r="L28" s="319">
        <f t="shared" si="0"/>
        <v>1931.590413943355</v>
      </c>
      <c r="M28" s="3"/>
      <c r="N28" s="142"/>
      <c r="O28" s="142"/>
    </row>
    <row r="29" spans="1:15" ht="12.75">
      <c r="A29" s="256">
        <v>17</v>
      </c>
      <c r="B29" s="288">
        <v>35</v>
      </c>
      <c r="C29" s="289" t="s">
        <v>102</v>
      </c>
      <c r="D29" s="289" t="s">
        <v>103</v>
      </c>
      <c r="E29" s="316" t="s">
        <v>75</v>
      </c>
      <c r="F29" s="316" t="s">
        <v>58</v>
      </c>
      <c r="G29" s="289" t="s">
        <v>343</v>
      </c>
      <c r="H29" s="317">
        <v>918.859649122807</v>
      </c>
      <c r="I29" s="321">
        <v>816.9642857142857</v>
      </c>
      <c r="J29" s="322">
        <v>0</v>
      </c>
      <c r="K29" s="322"/>
      <c r="L29" s="319">
        <f t="shared" si="0"/>
        <v>1735.8239348370926</v>
      </c>
      <c r="M29" s="3"/>
      <c r="N29" s="142"/>
      <c r="O29" s="142"/>
    </row>
    <row r="30" spans="1:15" ht="12.75">
      <c r="A30" s="256">
        <v>18</v>
      </c>
      <c r="B30" s="288">
        <v>9</v>
      </c>
      <c r="C30" s="289" t="s">
        <v>234</v>
      </c>
      <c r="D30" s="289" t="s">
        <v>257</v>
      </c>
      <c r="E30" s="316" t="s">
        <v>157</v>
      </c>
      <c r="F30" s="316" t="s">
        <v>399</v>
      </c>
      <c r="G30" s="289" t="s">
        <v>259</v>
      </c>
      <c r="H30" s="317">
        <v>607</v>
      </c>
      <c r="I30" s="321">
        <v>0</v>
      </c>
      <c r="J30" s="322">
        <v>480.34934497816596</v>
      </c>
      <c r="K30" s="322"/>
      <c r="L30" s="319">
        <f t="shared" si="0"/>
        <v>1087.3493449781658</v>
      </c>
      <c r="M30" s="3"/>
      <c r="N30" s="142"/>
      <c r="O30" s="142"/>
    </row>
    <row r="31" spans="1:15" ht="12.75">
      <c r="A31" s="256">
        <v>19</v>
      </c>
      <c r="B31" s="330">
        <v>43</v>
      </c>
      <c r="C31" s="331" t="s">
        <v>104</v>
      </c>
      <c r="D31" s="331" t="s">
        <v>134</v>
      </c>
      <c r="E31" s="433" t="s">
        <v>270</v>
      </c>
      <c r="F31" s="433" t="s">
        <v>400</v>
      </c>
      <c r="G31" s="331" t="s">
        <v>247</v>
      </c>
      <c r="H31" s="317">
        <v>951.7543859649123</v>
      </c>
      <c r="I31" s="321">
        <v>0</v>
      </c>
      <c r="J31" s="322">
        <v>0</v>
      </c>
      <c r="K31" s="322"/>
      <c r="L31" s="319">
        <f t="shared" si="0"/>
        <v>951.7543859649123</v>
      </c>
      <c r="M31" s="3"/>
      <c r="N31" s="142"/>
      <c r="O31" s="142"/>
    </row>
    <row r="32" spans="1:15" ht="12.75">
      <c r="A32" s="256">
        <v>20</v>
      </c>
      <c r="B32" s="328">
        <v>50</v>
      </c>
      <c r="C32" s="329" t="s">
        <v>254</v>
      </c>
      <c r="D32" s="329" t="s">
        <v>255</v>
      </c>
      <c r="E32" s="434" t="s">
        <v>256</v>
      </c>
      <c r="F32" s="434" t="s">
        <v>26</v>
      </c>
      <c r="G32" s="329" t="s">
        <v>247</v>
      </c>
      <c r="H32" s="318">
        <v>0</v>
      </c>
      <c r="I32" s="319">
        <v>0</v>
      </c>
      <c r="J32" s="320">
        <v>759.8253275109171</v>
      </c>
      <c r="K32" s="320"/>
      <c r="L32" s="319">
        <f t="shared" si="0"/>
        <v>759.8253275109171</v>
      </c>
      <c r="M32" s="3"/>
      <c r="N32" s="142"/>
      <c r="O32" s="142"/>
    </row>
    <row r="33" spans="1:15" ht="12.75">
      <c r="A33" s="256">
        <v>21</v>
      </c>
      <c r="B33" s="288">
        <v>36</v>
      </c>
      <c r="C33" s="436" t="s">
        <v>100</v>
      </c>
      <c r="D33" s="436" t="s">
        <v>101</v>
      </c>
      <c r="E33" s="437" t="s">
        <v>89</v>
      </c>
      <c r="F33" s="437" t="s">
        <v>58</v>
      </c>
      <c r="G33" s="327" t="s">
        <v>344</v>
      </c>
      <c r="H33" s="317">
        <v>210.8695652173913</v>
      </c>
      <c r="I33" s="186"/>
      <c r="J33" s="188"/>
      <c r="K33" s="188"/>
      <c r="L33" s="319">
        <f t="shared" si="0"/>
        <v>210.8695652173913</v>
      </c>
      <c r="M33" s="3"/>
      <c r="N33" s="142"/>
      <c r="O33" s="142"/>
    </row>
    <row r="34" spans="1:15" ht="12.75">
      <c r="A34" s="256">
        <v>22</v>
      </c>
      <c r="B34" s="288">
        <v>15</v>
      </c>
      <c r="C34" s="289" t="s">
        <v>129</v>
      </c>
      <c r="D34" s="289" t="s">
        <v>268</v>
      </c>
      <c r="E34" s="316" t="s">
        <v>156</v>
      </c>
      <c r="F34" s="316" t="s">
        <v>400</v>
      </c>
      <c r="G34" s="289" t="s">
        <v>259</v>
      </c>
      <c r="H34" s="317">
        <v>0</v>
      </c>
      <c r="I34" s="321"/>
      <c r="J34" s="322"/>
      <c r="K34" s="322"/>
      <c r="L34" s="319">
        <f t="shared" si="0"/>
        <v>0</v>
      </c>
      <c r="M34" s="3"/>
      <c r="N34" s="142"/>
      <c r="O34" s="142"/>
    </row>
    <row r="35" spans="1:15" ht="13.5" thickBot="1">
      <c r="A35" s="256">
        <v>23</v>
      </c>
      <c r="B35" s="310"/>
      <c r="C35" s="311" t="s">
        <v>106</v>
      </c>
      <c r="D35" s="311" t="s">
        <v>105</v>
      </c>
      <c r="E35" s="435" t="s">
        <v>340</v>
      </c>
      <c r="F35" s="435" t="s">
        <v>179</v>
      </c>
      <c r="G35" s="311" t="s">
        <v>247</v>
      </c>
      <c r="H35" s="323"/>
      <c r="I35" s="324"/>
      <c r="J35" s="325"/>
      <c r="K35" s="325"/>
      <c r="L35" s="326">
        <f t="shared" si="0"/>
        <v>0</v>
      </c>
      <c r="M35" s="3"/>
      <c r="N35" s="142"/>
      <c r="O35" s="142"/>
    </row>
    <row r="36" spans="1:15" ht="12.75">
      <c r="A36" s="6"/>
      <c r="B36" s="314"/>
      <c r="C36" s="63"/>
      <c r="D36" s="63"/>
      <c r="E36" s="63"/>
      <c r="F36" s="63"/>
      <c r="G36" s="63"/>
      <c r="H36" s="3"/>
      <c r="I36" s="3"/>
      <c r="J36" s="3"/>
      <c r="K36" s="3"/>
      <c r="L36" s="3"/>
      <c r="M36" s="3"/>
      <c r="N36" s="142"/>
      <c r="O36" s="142"/>
    </row>
    <row r="37" spans="1:15" ht="12.75">
      <c r="A37" s="69" t="s">
        <v>64</v>
      </c>
      <c r="B37" s="70"/>
      <c r="C37" s="65"/>
      <c r="D37" s="29"/>
      <c r="I37" s="50" t="s">
        <v>68</v>
      </c>
      <c r="J37" s="51"/>
      <c r="K37" s="28"/>
      <c r="L37" s="3"/>
      <c r="M37" s="3"/>
      <c r="N37" s="142"/>
      <c r="O37" s="142"/>
    </row>
    <row r="38" spans="1:15" ht="12.75">
      <c r="A38" s="14" t="s">
        <v>364</v>
      </c>
      <c r="B38" s="15"/>
      <c r="C38" s="65"/>
      <c r="D38" s="29"/>
      <c r="K38" s="28"/>
      <c r="L38" s="3"/>
      <c r="M38" s="3"/>
      <c r="N38" s="142"/>
      <c r="O38" s="142"/>
    </row>
    <row r="39" spans="1:15" ht="12.75">
      <c r="A39" s="14" t="s">
        <v>366</v>
      </c>
      <c r="B39" s="15"/>
      <c r="C39" s="74"/>
      <c r="D39" s="29"/>
      <c r="I39" s="158" t="s">
        <v>67</v>
      </c>
      <c r="J39" s="158"/>
      <c r="K39" s="158"/>
      <c r="L39" s="3"/>
      <c r="M39" s="3"/>
      <c r="N39" s="142"/>
      <c r="O39" s="142"/>
    </row>
    <row r="40" spans="1:15" ht="12.75">
      <c r="A40" s="14" t="s">
        <v>365</v>
      </c>
      <c r="B40" s="14"/>
      <c r="C40" s="64"/>
      <c r="D40" s="29"/>
      <c r="I40" s="50"/>
      <c r="J40" s="50"/>
      <c r="K40" s="50"/>
      <c r="L40" s="3"/>
      <c r="M40" s="3"/>
      <c r="N40" s="142"/>
      <c r="O40" s="142"/>
    </row>
    <row r="41" spans="8:15" ht="12.75">
      <c r="H41" s="4"/>
      <c r="I41" s="158"/>
      <c r="J41" s="158"/>
      <c r="K41" s="158"/>
      <c r="L41" s="3"/>
      <c r="M41" s="3"/>
      <c r="N41" s="142"/>
      <c r="O41" s="142"/>
    </row>
    <row r="42" spans="1:16" ht="12.75">
      <c r="A42" s="69"/>
      <c r="B42" s="70"/>
      <c r="C42" s="65"/>
      <c r="D42" s="65"/>
      <c r="E42" s="65"/>
      <c r="F42" s="65"/>
      <c r="G42" s="65"/>
      <c r="H42" s="29"/>
      <c r="L42" s="28"/>
      <c r="M42" s="15"/>
      <c r="N42" s="50"/>
      <c r="P42" s="29"/>
    </row>
    <row r="43" spans="1:16" ht="12.75">
      <c r="A43" s="14"/>
      <c r="B43" s="15"/>
      <c r="C43" s="65"/>
      <c r="D43" s="65"/>
      <c r="E43" s="65"/>
      <c r="F43" s="65"/>
      <c r="G43" s="65"/>
      <c r="H43" s="29"/>
      <c r="I43" s="50"/>
      <c r="J43" s="51"/>
      <c r="K43" s="28"/>
      <c r="L43" s="28"/>
      <c r="M43" s="159"/>
      <c r="N43" s="50"/>
      <c r="O43" s="89"/>
      <c r="P43" s="84"/>
    </row>
    <row r="44" spans="1:16" ht="12.75">
      <c r="A44" s="14"/>
      <c r="B44" s="15"/>
      <c r="C44" s="74"/>
      <c r="D44" s="74"/>
      <c r="E44" s="74"/>
      <c r="F44" s="74"/>
      <c r="G44" s="74"/>
      <c r="H44" s="29"/>
      <c r="I44" s="158"/>
      <c r="J44" s="158"/>
      <c r="K44" s="158"/>
      <c r="L44" s="158"/>
      <c r="M44" s="148"/>
      <c r="N44" s="15"/>
      <c r="O44" s="89"/>
      <c r="P44" s="84"/>
    </row>
    <row r="45" spans="1:16" ht="14.25">
      <c r="A45" s="14"/>
      <c r="B45" s="14"/>
      <c r="C45" s="64"/>
      <c r="D45" s="64"/>
      <c r="E45" s="64"/>
      <c r="F45" s="64"/>
      <c r="G45" s="64"/>
      <c r="H45" s="29"/>
      <c r="I45" s="50"/>
      <c r="J45" s="50"/>
      <c r="K45" s="50"/>
      <c r="L45" s="50"/>
      <c r="M45" s="77"/>
      <c r="N45" s="78"/>
      <c r="O45" s="89"/>
      <c r="P45" s="84"/>
    </row>
    <row r="46" spans="9:16" ht="18.75">
      <c r="I46" s="92"/>
      <c r="J46" s="91"/>
      <c r="K46" s="93"/>
      <c r="L46" s="93"/>
      <c r="M46" s="93"/>
      <c r="N46" s="93"/>
      <c r="O46" s="93"/>
      <c r="P46" s="94"/>
    </row>
    <row r="47" spans="1:16" ht="18.75">
      <c r="A47" s="91"/>
      <c r="B47" s="91"/>
      <c r="C47" s="90"/>
      <c r="D47" s="90"/>
      <c r="E47" s="90"/>
      <c r="F47" s="90"/>
      <c r="G47" s="90"/>
      <c r="H47" s="92"/>
      <c r="I47" s="92"/>
      <c r="J47" s="95"/>
      <c r="K47" s="96"/>
      <c r="L47" s="84"/>
      <c r="M47" s="84"/>
      <c r="N47" s="96"/>
      <c r="O47" s="96"/>
      <c r="P47" s="94"/>
    </row>
    <row r="48" spans="1:16" ht="12.75">
      <c r="A48" s="90" t="s">
        <v>66</v>
      </c>
      <c r="B48" s="91"/>
      <c r="C48" s="91"/>
      <c r="D48" s="91"/>
      <c r="E48" s="91"/>
      <c r="F48" s="91"/>
      <c r="G48" s="91"/>
      <c r="H48" s="92"/>
      <c r="I48" s="97"/>
      <c r="J48" s="97"/>
      <c r="K48" s="97"/>
      <c r="L48" s="97"/>
      <c r="M48" s="97"/>
      <c r="N48" s="97"/>
      <c r="O48" s="97"/>
      <c r="P48" s="97"/>
    </row>
    <row r="49" spans="9:15" ht="13.5" thickBot="1">
      <c r="I49" s="102"/>
      <c r="J49" s="102"/>
      <c r="K49" s="102"/>
      <c r="L49" s="102"/>
      <c r="M49" s="102"/>
      <c r="N49" s="102"/>
      <c r="O49" s="102"/>
    </row>
    <row r="50" spans="1:15" ht="15">
      <c r="A50" s="98"/>
      <c r="B50" s="99"/>
      <c r="C50" s="100" t="s">
        <v>40</v>
      </c>
      <c r="D50" s="253"/>
      <c r="E50" s="272"/>
      <c r="F50" s="253"/>
      <c r="G50" s="253"/>
      <c r="H50" s="101"/>
      <c r="I50" s="102"/>
      <c r="J50" s="102"/>
      <c r="K50" s="102"/>
      <c r="L50" s="102"/>
      <c r="M50" s="102"/>
      <c r="N50" s="102"/>
      <c r="O50" s="102"/>
    </row>
    <row r="51" spans="1:13" ht="18.75" thickBot="1">
      <c r="A51" s="103" t="s">
        <v>41</v>
      </c>
      <c r="B51" s="104"/>
      <c r="C51" s="105" t="s">
        <v>42</v>
      </c>
      <c r="D51" s="254"/>
      <c r="E51" s="254"/>
      <c r="F51" s="254"/>
      <c r="G51" s="254"/>
      <c r="H51" s="106"/>
      <c r="I51" s="91"/>
      <c r="J51" s="91"/>
      <c r="K51" s="91"/>
      <c r="L51" s="91"/>
      <c r="M51" s="91"/>
    </row>
    <row r="52" spans="1:13" ht="18.75" thickBot="1">
      <c r="A52" s="107" t="s">
        <v>43</v>
      </c>
      <c r="B52" s="108"/>
      <c r="C52" s="109" t="s">
        <v>44</v>
      </c>
      <c r="D52" s="109"/>
      <c r="E52" s="255"/>
      <c r="F52" s="255"/>
      <c r="G52" s="255"/>
      <c r="H52" s="110" t="s">
        <v>45</v>
      </c>
      <c r="I52" s="111">
        <v>40461</v>
      </c>
      <c r="J52" s="112"/>
      <c r="K52" s="112"/>
      <c r="L52" s="112"/>
      <c r="M52" s="112"/>
    </row>
    <row r="53" spans="1:13" ht="13.5" thickBot="1">
      <c r="A53" s="47" t="s">
        <v>5</v>
      </c>
      <c r="B53" s="137" t="s">
        <v>6</v>
      </c>
      <c r="C53" s="138" t="s">
        <v>81</v>
      </c>
      <c r="D53" s="139" t="s">
        <v>118</v>
      </c>
      <c r="E53" s="149" t="s">
        <v>62</v>
      </c>
      <c r="F53" s="152" t="s">
        <v>25</v>
      </c>
      <c r="G53" s="136" t="s">
        <v>145</v>
      </c>
      <c r="H53" s="114" t="s">
        <v>46</v>
      </c>
      <c r="I53" s="114" t="s">
        <v>47</v>
      </c>
      <c r="J53" s="116" t="s">
        <v>48</v>
      </c>
      <c r="K53" s="115"/>
      <c r="L53" s="171" t="s">
        <v>49</v>
      </c>
      <c r="M53" s="172" t="s">
        <v>50</v>
      </c>
    </row>
    <row r="54" spans="1:13" ht="12.75">
      <c r="A54" s="119">
        <v>1</v>
      </c>
      <c r="B54" s="257">
        <v>13</v>
      </c>
      <c r="C54" s="258" t="s">
        <v>106</v>
      </c>
      <c r="D54" s="258" t="s">
        <v>105</v>
      </c>
      <c r="E54" s="258" t="s">
        <v>107</v>
      </c>
      <c r="F54" s="258" t="s">
        <v>22</v>
      </c>
      <c r="G54" s="259">
        <v>2.4</v>
      </c>
      <c r="H54" s="266"/>
      <c r="I54" s="266"/>
      <c r="J54" s="208">
        <f aca="true" t="shared" si="1" ref="J54:J61">IF(H54&gt;360,H54-360,0)</f>
        <v>0</v>
      </c>
      <c r="K54" s="212">
        <f aca="true" t="shared" si="2" ref="K54:K61">IF(H54&gt;=390,360-J54,IF(H54&lt;=360,H54+I54,360-J54+I54))</f>
        <v>0</v>
      </c>
      <c r="L54" s="168">
        <f>1000*K54/MAX(K54:K61)</f>
        <v>0</v>
      </c>
      <c r="M54" s="169"/>
    </row>
    <row r="55" spans="1:13" ht="12.75">
      <c r="A55" s="123">
        <v>2</v>
      </c>
      <c r="B55" s="288">
        <v>30</v>
      </c>
      <c r="C55" s="289" t="s">
        <v>199</v>
      </c>
      <c r="D55" s="289" t="s">
        <v>267</v>
      </c>
      <c r="E55" s="289" t="s">
        <v>184</v>
      </c>
      <c r="F55" s="289" t="s">
        <v>266</v>
      </c>
      <c r="G55" s="289" t="s">
        <v>247</v>
      </c>
      <c r="H55" s="123">
        <v>359</v>
      </c>
      <c r="I55" s="123">
        <v>80</v>
      </c>
      <c r="J55" s="209">
        <f t="shared" si="1"/>
        <v>0</v>
      </c>
      <c r="K55" s="213">
        <f t="shared" si="2"/>
        <v>439</v>
      </c>
      <c r="L55" s="121">
        <f>1000*K55/MAX(K54:K61)</f>
        <v>954.3478260869565</v>
      </c>
      <c r="M55" s="124"/>
    </row>
    <row r="56" spans="1:13" ht="13.5" thickBot="1">
      <c r="A56" s="123">
        <v>3</v>
      </c>
      <c r="B56" s="310">
        <v>24</v>
      </c>
      <c r="C56" s="311" t="s">
        <v>143</v>
      </c>
      <c r="D56" s="311" t="s">
        <v>144</v>
      </c>
      <c r="E56" s="311" t="s">
        <v>248</v>
      </c>
      <c r="F56" s="311" t="s">
        <v>246</v>
      </c>
      <c r="G56" s="311" t="s">
        <v>247</v>
      </c>
      <c r="H56" s="123">
        <v>360</v>
      </c>
      <c r="I56" s="123">
        <v>100</v>
      </c>
      <c r="J56" s="209">
        <f t="shared" si="1"/>
        <v>0</v>
      </c>
      <c r="K56" s="213">
        <f t="shared" si="2"/>
        <v>460</v>
      </c>
      <c r="L56" s="121">
        <f>1000*K56/MAX(K54:K61)</f>
        <v>1000</v>
      </c>
      <c r="M56" s="125"/>
    </row>
    <row r="57" spans="1:13" ht="12.75">
      <c r="A57" s="126">
        <v>4</v>
      </c>
      <c r="B57" s="288">
        <v>9</v>
      </c>
      <c r="C57" s="289" t="s">
        <v>234</v>
      </c>
      <c r="D57" s="289" t="s">
        <v>257</v>
      </c>
      <c r="E57" s="289" t="s">
        <v>157</v>
      </c>
      <c r="F57" s="289" t="s">
        <v>258</v>
      </c>
      <c r="G57" s="289" t="s">
        <v>259</v>
      </c>
      <c r="H57" s="123">
        <v>279</v>
      </c>
      <c r="I57" s="123">
        <v>0</v>
      </c>
      <c r="J57" s="209">
        <f t="shared" si="1"/>
        <v>0</v>
      </c>
      <c r="K57" s="213">
        <f t="shared" si="2"/>
        <v>279</v>
      </c>
      <c r="L57" s="121">
        <f>1000*K57/MAX(K54:K61)</f>
        <v>606.5217391304348</v>
      </c>
      <c r="M57" s="127"/>
    </row>
    <row r="58" spans="1:13" ht="12.75">
      <c r="A58" s="123">
        <v>5</v>
      </c>
      <c r="B58" s="288">
        <v>45</v>
      </c>
      <c r="C58" s="289" t="s">
        <v>135</v>
      </c>
      <c r="D58" s="289" t="s">
        <v>136</v>
      </c>
      <c r="E58" s="289" t="s">
        <v>137</v>
      </c>
      <c r="F58" s="289" t="s">
        <v>269</v>
      </c>
      <c r="G58" s="289" t="s">
        <v>271</v>
      </c>
      <c r="H58" s="123">
        <v>357</v>
      </c>
      <c r="I58" s="123">
        <v>70</v>
      </c>
      <c r="J58" s="209">
        <f t="shared" si="1"/>
        <v>0</v>
      </c>
      <c r="K58" s="213">
        <f t="shared" si="2"/>
        <v>427</v>
      </c>
      <c r="L58" s="214">
        <f>1000*K58/MAX(K54:K61)</f>
        <v>928.2608695652174</v>
      </c>
      <c r="M58" s="124"/>
    </row>
    <row r="59" spans="1:13" ht="12.75">
      <c r="A59" s="130">
        <v>6</v>
      </c>
      <c r="B59" s="288">
        <v>62</v>
      </c>
      <c r="C59" s="289" t="s">
        <v>114</v>
      </c>
      <c r="D59" s="289" t="s">
        <v>115</v>
      </c>
      <c r="E59" s="289" t="s">
        <v>116</v>
      </c>
      <c r="F59" s="289" t="s">
        <v>272</v>
      </c>
      <c r="G59" s="289" t="s">
        <v>247</v>
      </c>
      <c r="H59" s="130">
        <v>356</v>
      </c>
      <c r="I59" s="130">
        <v>60</v>
      </c>
      <c r="J59" s="209">
        <f t="shared" si="1"/>
        <v>0</v>
      </c>
      <c r="K59" s="213">
        <f t="shared" si="2"/>
        <v>416</v>
      </c>
      <c r="L59" s="214">
        <f>1000*K59/MAX(K54:K61)</f>
        <v>904.3478260869565</v>
      </c>
      <c r="M59" s="313"/>
    </row>
    <row r="60" spans="1:13" ht="12.75">
      <c r="A60" s="126">
        <v>7</v>
      </c>
      <c r="B60" s="314">
        <v>51</v>
      </c>
      <c r="C60" s="5" t="s">
        <v>108</v>
      </c>
      <c r="D60" s="5" t="s">
        <v>249</v>
      </c>
      <c r="E60" s="5" t="s">
        <v>250</v>
      </c>
      <c r="F60" s="5" t="s">
        <v>341</v>
      </c>
      <c r="G60" s="5" t="s">
        <v>247</v>
      </c>
      <c r="H60" s="130"/>
      <c r="I60" s="130"/>
      <c r="J60" s="209">
        <f t="shared" si="1"/>
        <v>0</v>
      </c>
      <c r="K60" s="213">
        <f t="shared" si="2"/>
        <v>0</v>
      </c>
      <c r="L60" s="214">
        <f>1000*K60/MAX(K54:K61)</f>
        <v>0</v>
      </c>
      <c r="M60" s="313"/>
    </row>
    <row r="61" spans="1:13" ht="12.75">
      <c r="A61" s="123">
        <v>8</v>
      </c>
      <c r="B61" s="314">
        <v>34</v>
      </c>
      <c r="C61" s="5" t="s">
        <v>201</v>
      </c>
      <c r="D61" s="5" t="s">
        <v>290</v>
      </c>
      <c r="E61" s="5" t="s">
        <v>74</v>
      </c>
      <c r="F61" s="5" t="s">
        <v>342</v>
      </c>
      <c r="G61" s="5" t="s">
        <v>247</v>
      </c>
      <c r="H61" s="130">
        <v>348</v>
      </c>
      <c r="I61" s="130">
        <v>0</v>
      </c>
      <c r="J61" s="209">
        <f t="shared" si="1"/>
        <v>0</v>
      </c>
      <c r="K61" s="213">
        <f t="shared" si="2"/>
        <v>348</v>
      </c>
      <c r="L61" s="214">
        <f>1000*K61/MAX(K54:K61)</f>
        <v>756.5217391304348</v>
      </c>
      <c r="M61" s="313"/>
    </row>
    <row r="62" spans="1:13" ht="12.75">
      <c r="A62" s="130"/>
      <c r="B62" s="314"/>
      <c r="C62" s="5"/>
      <c r="D62" s="5"/>
      <c r="E62" s="5"/>
      <c r="F62" s="5"/>
      <c r="G62" s="5"/>
      <c r="H62" s="130"/>
      <c r="I62" s="130"/>
      <c r="J62" s="120"/>
      <c r="K62" s="120"/>
      <c r="L62" s="312"/>
      <c r="M62" s="313"/>
    </row>
    <row r="63" spans="1:13" ht="13.5" thickBot="1">
      <c r="A63" s="130"/>
      <c r="B63" s="72"/>
      <c r="C63" s="144"/>
      <c r="D63" s="144"/>
      <c r="E63" s="144"/>
      <c r="F63" s="144"/>
      <c r="G63" s="144"/>
      <c r="H63" s="66"/>
      <c r="I63" s="133"/>
      <c r="J63" s="134"/>
      <c r="K63" s="134"/>
      <c r="L63" s="120"/>
      <c r="M63" s="120"/>
    </row>
    <row r="64" spans="1:13" ht="15">
      <c r="A64" s="98"/>
      <c r="B64" s="99"/>
      <c r="C64" s="100" t="s">
        <v>40</v>
      </c>
      <c r="D64" s="253"/>
      <c r="E64" s="253"/>
      <c r="F64" s="253"/>
      <c r="G64" s="253"/>
      <c r="H64" s="101"/>
      <c r="I64" s="102"/>
      <c r="J64" s="102"/>
      <c r="K64" s="102"/>
      <c r="L64" s="102"/>
      <c r="M64" s="102"/>
    </row>
    <row r="65" spans="1:13" ht="18.75" thickBot="1">
      <c r="A65" s="103" t="s">
        <v>41</v>
      </c>
      <c r="B65" s="104"/>
      <c r="C65" s="105" t="s">
        <v>42</v>
      </c>
      <c r="D65" s="254"/>
      <c r="E65" s="254"/>
      <c r="F65" s="254"/>
      <c r="G65" s="254"/>
      <c r="H65" s="106"/>
      <c r="I65" s="91"/>
      <c r="J65" s="91"/>
      <c r="K65" s="91"/>
      <c r="L65" s="91"/>
      <c r="M65" s="91"/>
    </row>
    <row r="66" spans="1:13" ht="18.75" thickBot="1">
      <c r="A66" s="107" t="s">
        <v>43</v>
      </c>
      <c r="B66" s="108"/>
      <c r="C66" s="109" t="s">
        <v>51</v>
      </c>
      <c r="D66" s="255"/>
      <c r="E66" s="255"/>
      <c r="F66" s="255"/>
      <c r="G66" s="255"/>
      <c r="H66" s="110" t="s">
        <v>45</v>
      </c>
      <c r="I66" s="111">
        <v>40461</v>
      </c>
      <c r="J66" s="112"/>
      <c r="K66" s="112"/>
      <c r="L66" s="112"/>
      <c r="M66" s="112"/>
    </row>
    <row r="67" spans="1:13" ht="13.5" thickBot="1">
      <c r="A67" s="47" t="s">
        <v>5</v>
      </c>
      <c r="B67" s="137" t="s">
        <v>6</v>
      </c>
      <c r="C67" s="138" t="s">
        <v>81</v>
      </c>
      <c r="D67" s="139" t="s">
        <v>118</v>
      </c>
      <c r="E67" s="149" t="s">
        <v>62</v>
      </c>
      <c r="F67" s="152" t="s">
        <v>25</v>
      </c>
      <c r="G67" s="136" t="s">
        <v>145</v>
      </c>
      <c r="H67" s="170" t="s">
        <v>46</v>
      </c>
      <c r="I67" s="170" t="s">
        <v>47</v>
      </c>
      <c r="J67" s="115" t="s">
        <v>48</v>
      </c>
      <c r="K67" s="116"/>
      <c r="L67" s="171" t="s">
        <v>49</v>
      </c>
      <c r="M67" s="172" t="s">
        <v>50</v>
      </c>
    </row>
    <row r="68" spans="1:13" ht="13.5" thickBot="1">
      <c r="A68" s="119">
        <v>1</v>
      </c>
      <c r="B68" s="288">
        <v>23</v>
      </c>
      <c r="C68" s="289" t="s">
        <v>141</v>
      </c>
      <c r="D68" s="289" t="s">
        <v>142</v>
      </c>
      <c r="E68" s="289" t="s">
        <v>96</v>
      </c>
      <c r="F68" s="289" t="s">
        <v>246</v>
      </c>
      <c r="G68" s="289" t="s">
        <v>247</v>
      </c>
      <c r="H68" s="266">
        <v>354</v>
      </c>
      <c r="I68" s="266">
        <v>100</v>
      </c>
      <c r="J68" s="208">
        <f aca="true" t="shared" si="3" ref="J68:J75">IF(H68&gt;360,H68-360,0)</f>
        <v>0</v>
      </c>
      <c r="K68" s="208">
        <f aca="true" t="shared" si="4" ref="K68:K75">IF(H68&gt;=390,360-J68,IF(H68&lt;=360,H68+I68,360-J68+I68))</f>
        <v>454</v>
      </c>
      <c r="L68" s="168">
        <f>1000*K68/MAX(K68:K75)</f>
        <v>995.6140350877193</v>
      </c>
      <c r="M68" s="169"/>
    </row>
    <row r="69" spans="1:13" ht="13.5" thickBot="1">
      <c r="A69" s="123">
        <v>2</v>
      </c>
      <c r="B69" s="288">
        <v>28</v>
      </c>
      <c r="C69" s="289" t="s">
        <v>263</v>
      </c>
      <c r="D69" s="289" t="s">
        <v>264</v>
      </c>
      <c r="E69" s="289" t="s">
        <v>265</v>
      </c>
      <c r="F69" s="289" t="s">
        <v>266</v>
      </c>
      <c r="G69" s="289" t="s">
        <v>247</v>
      </c>
      <c r="H69" s="266">
        <v>356</v>
      </c>
      <c r="I69" s="123">
        <v>100</v>
      </c>
      <c r="J69" s="208">
        <f t="shared" si="3"/>
        <v>0</v>
      </c>
      <c r="K69" s="208">
        <f t="shared" si="4"/>
        <v>456</v>
      </c>
      <c r="L69" s="121">
        <f>1000*K69/MAX(K68:K75)</f>
        <v>1000</v>
      </c>
      <c r="M69" s="124"/>
    </row>
    <row r="70" spans="1:13" ht="13.5" thickBot="1">
      <c r="A70" s="123">
        <v>3</v>
      </c>
      <c r="B70" s="288">
        <v>43</v>
      </c>
      <c r="C70" s="289" t="s">
        <v>104</v>
      </c>
      <c r="D70" s="289" t="s">
        <v>134</v>
      </c>
      <c r="E70" s="289" t="s">
        <v>270</v>
      </c>
      <c r="F70" s="289" t="s">
        <v>269</v>
      </c>
      <c r="G70" s="289" t="s">
        <v>247</v>
      </c>
      <c r="H70" s="123">
        <v>334</v>
      </c>
      <c r="I70" s="123">
        <v>100</v>
      </c>
      <c r="J70" s="208">
        <f t="shared" si="3"/>
        <v>0</v>
      </c>
      <c r="K70" s="208">
        <f t="shared" si="4"/>
        <v>434</v>
      </c>
      <c r="L70" s="121">
        <f>1000*K70/MAX(K68:K75)</f>
        <v>951.7543859649123</v>
      </c>
      <c r="M70" s="125"/>
    </row>
    <row r="71" spans="1:13" ht="13.5" thickBot="1">
      <c r="A71" s="126">
        <v>4</v>
      </c>
      <c r="B71" s="288">
        <v>4</v>
      </c>
      <c r="C71" s="289" t="s">
        <v>131</v>
      </c>
      <c r="D71" s="289" t="s">
        <v>132</v>
      </c>
      <c r="E71" s="289" t="s">
        <v>133</v>
      </c>
      <c r="F71" s="289" t="s">
        <v>258</v>
      </c>
      <c r="G71" s="289" t="s">
        <v>247</v>
      </c>
      <c r="H71" s="123">
        <v>371</v>
      </c>
      <c r="I71" s="123">
        <v>90</v>
      </c>
      <c r="J71" s="208">
        <f t="shared" si="3"/>
        <v>11</v>
      </c>
      <c r="K71" s="208">
        <f t="shared" si="4"/>
        <v>439</v>
      </c>
      <c r="L71" s="121">
        <f>1000*K71/MAX(K68:K75)</f>
        <v>962.719298245614</v>
      </c>
      <c r="M71" s="127"/>
    </row>
    <row r="72" spans="1:13" ht="13.5" thickBot="1">
      <c r="A72" s="123">
        <v>5</v>
      </c>
      <c r="B72" s="288">
        <v>64</v>
      </c>
      <c r="C72" s="289" t="s">
        <v>111</v>
      </c>
      <c r="D72" s="289" t="s">
        <v>112</v>
      </c>
      <c r="E72" s="289" t="s">
        <v>113</v>
      </c>
      <c r="F72" s="289" t="s">
        <v>272</v>
      </c>
      <c r="G72" s="289" t="s">
        <v>247</v>
      </c>
      <c r="H72" s="123">
        <v>360</v>
      </c>
      <c r="I72" s="123">
        <v>90</v>
      </c>
      <c r="J72" s="208">
        <f t="shared" si="3"/>
        <v>0</v>
      </c>
      <c r="K72" s="208">
        <f t="shared" si="4"/>
        <v>450</v>
      </c>
      <c r="L72" s="121">
        <f>1000*K72/MAX(K68:K75)</f>
        <v>986.8421052631579</v>
      </c>
      <c r="M72" s="124"/>
    </row>
    <row r="73" spans="1:13" ht="13.5" thickBot="1">
      <c r="A73" s="126">
        <v>6</v>
      </c>
      <c r="B73" s="314">
        <v>52</v>
      </c>
      <c r="C73" s="5" t="s">
        <v>251</v>
      </c>
      <c r="D73" s="5" t="s">
        <v>252</v>
      </c>
      <c r="E73" s="5" t="s">
        <v>253</v>
      </c>
      <c r="F73" s="5" t="s">
        <v>341</v>
      </c>
      <c r="G73" s="289" t="s">
        <v>247</v>
      </c>
      <c r="H73" s="130">
        <v>360</v>
      </c>
      <c r="I73" s="130">
        <v>90</v>
      </c>
      <c r="J73" s="208">
        <f t="shared" si="3"/>
        <v>0</v>
      </c>
      <c r="K73" s="208">
        <f t="shared" si="4"/>
        <v>450</v>
      </c>
      <c r="L73" s="121">
        <f>1000*K73/MAX(K68:K75)</f>
        <v>986.8421052631579</v>
      </c>
      <c r="M73" s="313"/>
    </row>
    <row r="74" spans="1:13" ht="13.5" thickBot="1">
      <c r="A74" s="123">
        <v>7</v>
      </c>
      <c r="B74" s="314">
        <v>35</v>
      </c>
      <c r="C74" s="5" t="s">
        <v>102</v>
      </c>
      <c r="D74" s="5" t="s">
        <v>103</v>
      </c>
      <c r="E74" s="5" t="s">
        <v>75</v>
      </c>
      <c r="F74" s="5" t="s">
        <v>342</v>
      </c>
      <c r="G74" s="289" t="s">
        <v>343</v>
      </c>
      <c r="H74" s="130">
        <v>359</v>
      </c>
      <c r="I74" s="130">
        <v>60</v>
      </c>
      <c r="J74" s="208">
        <f t="shared" si="3"/>
        <v>0</v>
      </c>
      <c r="K74" s="208">
        <f t="shared" si="4"/>
        <v>419</v>
      </c>
      <c r="L74" s="121">
        <f>1000*K74/MAX(K68:K75)</f>
        <v>918.859649122807</v>
      </c>
      <c r="M74" s="313"/>
    </row>
    <row r="75" spans="1:13" ht="12.75">
      <c r="A75" s="123">
        <v>8</v>
      </c>
      <c r="B75" s="314">
        <v>33</v>
      </c>
      <c r="C75" s="5" t="s">
        <v>127</v>
      </c>
      <c r="D75" s="5" t="s">
        <v>128</v>
      </c>
      <c r="E75" s="5" t="s">
        <v>73</v>
      </c>
      <c r="F75" s="5" t="s">
        <v>342</v>
      </c>
      <c r="G75" s="5" t="s">
        <v>247</v>
      </c>
      <c r="H75" s="130">
        <v>353</v>
      </c>
      <c r="I75" s="130">
        <v>40</v>
      </c>
      <c r="J75" s="208">
        <f t="shared" si="3"/>
        <v>0</v>
      </c>
      <c r="K75" s="208">
        <f t="shared" si="4"/>
        <v>393</v>
      </c>
      <c r="L75" s="121">
        <f>1000*K75/MAX(K68:K75)</f>
        <v>861.8421052631579</v>
      </c>
      <c r="M75" s="313"/>
    </row>
    <row r="76" spans="1:13" ht="13.5" thickBot="1">
      <c r="A76" s="130"/>
      <c r="B76" s="165"/>
      <c r="C76" s="71"/>
      <c r="D76" s="71"/>
      <c r="E76" s="71"/>
      <c r="F76" s="71"/>
      <c r="G76" s="71"/>
      <c r="H76" s="133"/>
      <c r="I76" s="164"/>
      <c r="J76" s="134"/>
      <c r="K76" s="134"/>
      <c r="L76" s="120"/>
      <c r="M76" s="120"/>
    </row>
    <row r="77" spans="1:13" ht="15">
      <c r="A77" s="98"/>
      <c r="B77" s="99"/>
      <c r="C77" s="100" t="s">
        <v>40</v>
      </c>
      <c r="D77" s="253"/>
      <c r="E77" s="253"/>
      <c r="F77" s="253"/>
      <c r="G77" s="253"/>
      <c r="H77" s="101"/>
      <c r="I77" s="102"/>
      <c r="J77" s="102"/>
      <c r="K77" s="102"/>
      <c r="L77" s="102"/>
      <c r="M77" s="102"/>
    </row>
    <row r="78" spans="1:13" ht="18.75" thickBot="1">
      <c r="A78" s="103" t="s">
        <v>41</v>
      </c>
      <c r="B78" s="104"/>
      <c r="C78" s="105" t="s">
        <v>42</v>
      </c>
      <c r="D78" s="254"/>
      <c r="E78" s="254"/>
      <c r="F78" s="254"/>
      <c r="G78" s="254"/>
      <c r="H78" s="106"/>
      <c r="I78" s="91"/>
      <c r="J78" s="91"/>
      <c r="K78" s="91"/>
      <c r="L78" s="91"/>
      <c r="M78" s="91"/>
    </row>
    <row r="79" spans="1:13" ht="18.75" thickBot="1">
      <c r="A79" s="107" t="s">
        <v>43</v>
      </c>
      <c r="B79" s="108"/>
      <c r="C79" s="109" t="s">
        <v>52</v>
      </c>
      <c r="D79" s="109"/>
      <c r="E79" s="109"/>
      <c r="F79" s="109"/>
      <c r="G79" s="109"/>
      <c r="H79" s="135" t="s">
        <v>45</v>
      </c>
      <c r="I79" s="111">
        <v>40461</v>
      </c>
      <c r="J79" s="112"/>
      <c r="K79" s="112"/>
      <c r="L79" s="112"/>
      <c r="M79" s="112"/>
    </row>
    <row r="80" spans="1:13" ht="13.5" thickBot="1">
      <c r="A80" s="47" t="s">
        <v>5</v>
      </c>
      <c r="B80" s="137" t="s">
        <v>6</v>
      </c>
      <c r="C80" s="138" t="s">
        <v>81</v>
      </c>
      <c r="D80" s="139" t="s">
        <v>118</v>
      </c>
      <c r="E80" s="149" t="s">
        <v>62</v>
      </c>
      <c r="F80" s="152" t="s">
        <v>25</v>
      </c>
      <c r="G80" s="136" t="s">
        <v>145</v>
      </c>
      <c r="H80" s="170" t="s">
        <v>46</v>
      </c>
      <c r="I80" s="170" t="s">
        <v>47</v>
      </c>
      <c r="J80" s="115" t="s">
        <v>48</v>
      </c>
      <c r="K80" s="116"/>
      <c r="L80" s="171" t="s">
        <v>49</v>
      </c>
      <c r="M80" s="172" t="s">
        <v>50</v>
      </c>
    </row>
    <row r="81" spans="1:13" ht="12.75">
      <c r="A81" s="167">
        <v>1</v>
      </c>
      <c r="B81" s="288">
        <v>46</v>
      </c>
      <c r="C81" s="289" t="s">
        <v>260</v>
      </c>
      <c r="D81" s="289" t="s">
        <v>261</v>
      </c>
      <c r="E81" s="289" t="s">
        <v>262</v>
      </c>
      <c r="F81" s="289" t="s">
        <v>258</v>
      </c>
      <c r="G81" s="289" t="s">
        <v>247</v>
      </c>
      <c r="H81" s="266">
        <v>360</v>
      </c>
      <c r="I81" s="266">
        <v>100</v>
      </c>
      <c r="J81" s="208">
        <f aca="true" t="shared" si="5" ref="J81:J87">IF(H81&gt;360,H81-360,0)</f>
        <v>0</v>
      </c>
      <c r="K81" s="208">
        <f aca="true" t="shared" si="6" ref="K81:K87">IF(H81&gt;=390,360-J81,IF(H81&lt;=360,H81+I81,360-J81+I81))</f>
        <v>460</v>
      </c>
      <c r="L81" s="168">
        <f>1000*K81/MAX(K81:K87)</f>
        <v>1000</v>
      </c>
      <c r="M81" s="169"/>
    </row>
    <row r="82" spans="1:13" ht="12.75">
      <c r="A82" s="123">
        <v>2</v>
      </c>
      <c r="B82" s="288">
        <v>25</v>
      </c>
      <c r="C82" s="289" t="s">
        <v>138</v>
      </c>
      <c r="D82" s="289" t="s">
        <v>139</v>
      </c>
      <c r="E82" s="289" t="s">
        <v>140</v>
      </c>
      <c r="F82" s="289" t="s">
        <v>246</v>
      </c>
      <c r="G82" s="289" t="s">
        <v>247</v>
      </c>
      <c r="H82" s="123">
        <v>270</v>
      </c>
      <c r="I82" s="123">
        <v>100</v>
      </c>
      <c r="J82" s="209">
        <f t="shared" si="5"/>
        <v>0</v>
      </c>
      <c r="K82" s="209">
        <f t="shared" si="6"/>
        <v>370</v>
      </c>
      <c r="L82" s="121">
        <f>1000*K82/MAX(K81:K87)</f>
        <v>804.3478260869565</v>
      </c>
      <c r="M82" s="124"/>
    </row>
    <row r="83" spans="1:13" ht="12.75">
      <c r="A83" s="123">
        <v>3</v>
      </c>
      <c r="B83" s="288">
        <v>63</v>
      </c>
      <c r="C83" s="289" t="s">
        <v>108</v>
      </c>
      <c r="D83" s="289" t="s">
        <v>109</v>
      </c>
      <c r="E83" s="289" t="s">
        <v>110</v>
      </c>
      <c r="F83" s="289" t="s">
        <v>272</v>
      </c>
      <c r="G83" s="289" t="s">
        <v>247</v>
      </c>
      <c r="H83" s="123">
        <v>360</v>
      </c>
      <c r="I83" s="123">
        <v>90</v>
      </c>
      <c r="J83" s="209">
        <f t="shared" si="5"/>
        <v>0</v>
      </c>
      <c r="K83" s="209">
        <f t="shared" si="6"/>
        <v>450</v>
      </c>
      <c r="L83" s="121">
        <f>1000*K83/MAX(K81:K87)</f>
        <v>978.2608695652174</v>
      </c>
      <c r="M83" s="125"/>
    </row>
    <row r="84" spans="1:13" ht="12.75">
      <c r="A84" s="126">
        <v>4</v>
      </c>
      <c r="B84" s="288">
        <v>15</v>
      </c>
      <c r="C84" s="289" t="s">
        <v>129</v>
      </c>
      <c r="D84" s="289" t="s">
        <v>268</v>
      </c>
      <c r="E84" s="289" t="s">
        <v>156</v>
      </c>
      <c r="F84" s="289" t="s">
        <v>269</v>
      </c>
      <c r="G84" s="289" t="s">
        <v>247</v>
      </c>
      <c r="H84" s="123"/>
      <c r="I84" s="123"/>
      <c r="J84" s="209">
        <f t="shared" si="5"/>
        <v>0</v>
      </c>
      <c r="K84" s="209">
        <f t="shared" si="6"/>
        <v>0</v>
      </c>
      <c r="L84" s="121">
        <f>1000*K84/MAX(K81:K87)</f>
        <v>0</v>
      </c>
      <c r="M84" s="127"/>
    </row>
    <row r="85" spans="1:13" ht="12.75">
      <c r="A85" s="123">
        <v>5</v>
      </c>
      <c r="B85" s="288">
        <v>72</v>
      </c>
      <c r="C85" s="289" t="s">
        <v>120</v>
      </c>
      <c r="D85" s="289" t="s">
        <v>121</v>
      </c>
      <c r="E85" s="289" t="s">
        <v>122</v>
      </c>
      <c r="F85" s="289" t="s">
        <v>339</v>
      </c>
      <c r="G85" s="289" t="s">
        <v>247</v>
      </c>
      <c r="H85" s="123">
        <v>360</v>
      </c>
      <c r="I85" s="123">
        <v>100</v>
      </c>
      <c r="J85" s="209">
        <f t="shared" si="5"/>
        <v>0</v>
      </c>
      <c r="K85" s="209">
        <f t="shared" si="6"/>
        <v>460</v>
      </c>
      <c r="L85" s="162">
        <f>1000*K85/MAX(K81:K87)</f>
        <v>1000</v>
      </c>
      <c r="M85" s="127"/>
    </row>
    <row r="86" spans="1:13" ht="12.75">
      <c r="A86" s="123">
        <v>6</v>
      </c>
      <c r="B86" s="288">
        <v>50</v>
      </c>
      <c r="C86" s="63" t="s">
        <v>254</v>
      </c>
      <c r="D86" s="63" t="s">
        <v>255</v>
      </c>
      <c r="E86" s="63" t="s">
        <v>256</v>
      </c>
      <c r="F86" s="63" t="s">
        <v>341</v>
      </c>
      <c r="G86" s="289" t="s">
        <v>247</v>
      </c>
      <c r="H86" s="66">
        <v>0</v>
      </c>
      <c r="I86" s="133">
        <v>0</v>
      </c>
      <c r="J86" s="209">
        <f t="shared" si="5"/>
        <v>0</v>
      </c>
      <c r="K86" s="209">
        <f t="shared" si="6"/>
        <v>0</v>
      </c>
      <c r="L86" s="162">
        <f>1000*K86/MAX(K81:K87)</f>
        <v>0</v>
      </c>
      <c r="M86" s="120"/>
    </row>
    <row r="87" spans="1:13" ht="12.75">
      <c r="A87" s="126">
        <v>7</v>
      </c>
      <c r="B87" s="288">
        <v>36</v>
      </c>
      <c r="C87" s="63" t="s">
        <v>100</v>
      </c>
      <c r="D87" s="63" t="s">
        <v>101</v>
      </c>
      <c r="E87" s="63" t="s">
        <v>89</v>
      </c>
      <c r="F87" s="63" t="s">
        <v>342</v>
      </c>
      <c r="G87" s="63" t="s">
        <v>344</v>
      </c>
      <c r="H87" s="66">
        <v>97</v>
      </c>
      <c r="I87" s="133">
        <v>0</v>
      </c>
      <c r="J87" s="315">
        <f t="shared" si="5"/>
        <v>0</v>
      </c>
      <c r="K87" s="315">
        <f t="shared" si="6"/>
        <v>97</v>
      </c>
      <c r="L87" s="162">
        <f>1000*K87/MAX(K81:K87)</f>
        <v>210.8695652173913</v>
      </c>
      <c r="M87" s="120"/>
    </row>
    <row r="88" spans="1:13" ht="12.75">
      <c r="A88" s="130"/>
      <c r="B88" s="166"/>
      <c r="C88" s="63"/>
      <c r="D88" s="63"/>
      <c r="E88" s="63"/>
      <c r="F88" s="63"/>
      <c r="G88" s="63"/>
      <c r="H88" s="66"/>
      <c r="I88" s="133"/>
      <c r="J88" s="120"/>
      <c r="K88" s="120"/>
      <c r="L88" s="312"/>
      <c r="M88" s="120"/>
    </row>
    <row r="89" spans="1:13" ht="12.75">
      <c r="A89" s="130"/>
      <c r="B89" s="131"/>
      <c r="C89" s="132"/>
      <c r="D89" s="132"/>
      <c r="E89" s="132"/>
      <c r="F89" s="132"/>
      <c r="G89" s="132"/>
      <c r="H89" s="133"/>
      <c r="I89" s="133"/>
      <c r="J89" s="134"/>
      <c r="K89" s="134"/>
      <c r="L89" s="130"/>
      <c r="M89" s="130"/>
    </row>
    <row r="90" spans="1:13" ht="13.5" thickBot="1">
      <c r="A90" s="90" t="s">
        <v>66</v>
      </c>
      <c r="B90" s="91"/>
      <c r="C90" s="91"/>
      <c r="D90" s="91"/>
      <c r="E90" s="91"/>
      <c r="F90" s="91"/>
      <c r="G90" s="91"/>
      <c r="H90" s="92"/>
      <c r="I90" s="97"/>
      <c r="J90" s="97"/>
      <c r="K90" s="97"/>
      <c r="L90" s="97"/>
      <c r="M90" s="97"/>
    </row>
    <row r="91" spans="1:13" ht="15">
      <c r="A91" s="98"/>
      <c r="B91" s="99"/>
      <c r="C91" s="100" t="s">
        <v>40</v>
      </c>
      <c r="D91" s="253"/>
      <c r="E91" s="253"/>
      <c r="F91" s="253"/>
      <c r="G91" s="253"/>
      <c r="H91" s="101"/>
      <c r="I91" s="102"/>
      <c r="J91" s="102"/>
      <c r="K91" s="102"/>
      <c r="L91" s="102"/>
      <c r="M91" s="102"/>
    </row>
    <row r="92" spans="1:13" ht="18.75" thickBot="1">
      <c r="A92" s="103" t="s">
        <v>41</v>
      </c>
      <c r="B92" s="104"/>
      <c r="C92" s="105" t="s">
        <v>42</v>
      </c>
      <c r="D92" s="254"/>
      <c r="E92" s="254"/>
      <c r="F92" s="254"/>
      <c r="G92" s="254"/>
      <c r="H92" s="106"/>
      <c r="I92" s="102"/>
      <c r="J92" s="102"/>
      <c r="K92" s="102"/>
      <c r="L92" s="102"/>
      <c r="M92" s="102"/>
    </row>
    <row r="93" spans="1:13" ht="13.5" thickBot="1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1:13" ht="18.75" thickBot="1">
      <c r="A94" s="107" t="s">
        <v>53</v>
      </c>
      <c r="B94" s="108"/>
      <c r="C94" s="109" t="s">
        <v>44</v>
      </c>
      <c r="D94" s="255"/>
      <c r="E94" s="255"/>
      <c r="F94" s="255"/>
      <c r="G94" s="255"/>
      <c r="H94" s="110" t="s">
        <v>45</v>
      </c>
      <c r="I94" s="111">
        <v>40461</v>
      </c>
      <c r="J94" s="112"/>
      <c r="K94" s="112"/>
      <c r="L94" s="112"/>
      <c r="M94" s="112"/>
    </row>
    <row r="95" spans="1:13" ht="13.5" thickBot="1">
      <c r="A95" s="113" t="s">
        <v>5</v>
      </c>
      <c r="B95" s="137" t="s">
        <v>6</v>
      </c>
      <c r="C95" s="138" t="s">
        <v>81</v>
      </c>
      <c r="D95" s="139" t="s">
        <v>118</v>
      </c>
      <c r="E95" s="149" t="s">
        <v>62</v>
      </c>
      <c r="F95" s="152" t="s">
        <v>25</v>
      </c>
      <c r="G95" s="136" t="s">
        <v>145</v>
      </c>
      <c r="H95" s="114" t="s">
        <v>46</v>
      </c>
      <c r="I95" s="114" t="s">
        <v>47</v>
      </c>
      <c r="J95" s="116" t="s">
        <v>48</v>
      </c>
      <c r="K95" s="116"/>
      <c r="L95" s="117" t="s">
        <v>49</v>
      </c>
      <c r="M95" s="118" t="s">
        <v>50</v>
      </c>
    </row>
    <row r="96" spans="1:13" ht="12.75">
      <c r="A96" s="119">
        <v>1</v>
      </c>
      <c r="B96" s="257">
        <v>13</v>
      </c>
      <c r="C96" s="258" t="s">
        <v>106</v>
      </c>
      <c r="D96" s="258" t="s">
        <v>105</v>
      </c>
      <c r="E96" s="258" t="s">
        <v>107</v>
      </c>
      <c r="F96" s="258" t="s">
        <v>22</v>
      </c>
      <c r="G96" s="259">
        <v>2.4</v>
      </c>
      <c r="H96" s="267"/>
      <c r="I96" s="112"/>
      <c r="J96" s="218">
        <f aca="true" t="shared" si="7" ref="J96:J101">IF(H96&gt;360,H96-360,0)</f>
        <v>0</v>
      </c>
      <c r="K96" s="215">
        <f aca="true" t="shared" si="8" ref="K96:K101">IF(H96&gt;=390,360-J96,IF(H96&lt;=360,H96+I96,360-J96+I96))</f>
        <v>0</v>
      </c>
      <c r="L96" s="121">
        <f>1000*K96/MAX(K96:K103)</f>
        <v>0</v>
      </c>
      <c r="M96" s="122"/>
    </row>
    <row r="97" spans="1:13" ht="12.75">
      <c r="A97" s="123">
        <v>2</v>
      </c>
      <c r="B97" s="288">
        <v>62</v>
      </c>
      <c r="C97" s="289" t="s">
        <v>114</v>
      </c>
      <c r="D97" s="289" t="s">
        <v>115</v>
      </c>
      <c r="E97" s="289" t="s">
        <v>116</v>
      </c>
      <c r="F97" s="289" t="s">
        <v>272</v>
      </c>
      <c r="G97" s="289" t="s">
        <v>247</v>
      </c>
      <c r="H97" s="268">
        <v>360</v>
      </c>
      <c r="I97" s="269">
        <v>90</v>
      </c>
      <c r="J97" s="207">
        <f t="shared" si="7"/>
        <v>0</v>
      </c>
      <c r="K97" s="216">
        <f t="shared" si="8"/>
        <v>450</v>
      </c>
      <c r="L97" s="121">
        <f>1000*K97/MAX(K96:K103)</f>
        <v>1000</v>
      </c>
      <c r="M97" s="124"/>
    </row>
    <row r="98" spans="1:13" ht="12.75">
      <c r="A98" s="123">
        <v>3</v>
      </c>
      <c r="B98" s="288">
        <v>4</v>
      </c>
      <c r="C98" s="289" t="s">
        <v>131</v>
      </c>
      <c r="D98" s="289" t="s">
        <v>132</v>
      </c>
      <c r="E98" s="289" t="s">
        <v>133</v>
      </c>
      <c r="F98" s="289" t="s">
        <v>258</v>
      </c>
      <c r="G98" s="289" t="s">
        <v>247</v>
      </c>
      <c r="H98" s="268">
        <v>369</v>
      </c>
      <c r="I98" s="269">
        <v>90</v>
      </c>
      <c r="J98" s="207">
        <f t="shared" si="7"/>
        <v>9</v>
      </c>
      <c r="K98" s="216">
        <f t="shared" si="8"/>
        <v>441</v>
      </c>
      <c r="L98" s="121">
        <f>1000*K98/MAX(K96:K103)</f>
        <v>980</v>
      </c>
      <c r="M98" s="125"/>
    </row>
    <row r="99" spans="1:13" ht="12.75">
      <c r="A99" s="126">
        <v>4</v>
      </c>
      <c r="B99" s="288">
        <v>45</v>
      </c>
      <c r="C99" s="289" t="s">
        <v>135</v>
      </c>
      <c r="D99" s="289" t="s">
        <v>136</v>
      </c>
      <c r="E99" s="289" t="s">
        <v>137</v>
      </c>
      <c r="F99" s="289" t="s">
        <v>269</v>
      </c>
      <c r="G99" s="289" t="s">
        <v>271</v>
      </c>
      <c r="H99" s="268">
        <v>354</v>
      </c>
      <c r="I99" s="269">
        <v>10</v>
      </c>
      <c r="J99" s="207">
        <f t="shared" si="7"/>
        <v>0</v>
      </c>
      <c r="K99" s="216">
        <f t="shared" si="8"/>
        <v>364</v>
      </c>
      <c r="L99" s="121">
        <f>1000*K99/MAX(K96:K103)</f>
        <v>808.8888888888889</v>
      </c>
      <c r="M99" s="127"/>
    </row>
    <row r="100" spans="1:13" ht="12.75">
      <c r="A100" s="123">
        <v>5</v>
      </c>
      <c r="B100" s="288">
        <v>25</v>
      </c>
      <c r="C100" s="289" t="s">
        <v>138</v>
      </c>
      <c r="D100" s="289" t="s">
        <v>139</v>
      </c>
      <c r="E100" s="289" t="s">
        <v>140</v>
      </c>
      <c r="F100" s="289" t="s">
        <v>246</v>
      </c>
      <c r="G100" s="289" t="s">
        <v>247</v>
      </c>
      <c r="H100" s="268">
        <v>358</v>
      </c>
      <c r="I100" s="269">
        <v>80</v>
      </c>
      <c r="J100" s="207">
        <f t="shared" si="7"/>
        <v>0</v>
      </c>
      <c r="K100" s="216">
        <f t="shared" si="8"/>
        <v>438</v>
      </c>
      <c r="L100" s="121">
        <f>1000*K100/MAX(K96:K103)</f>
        <v>973.3333333333334</v>
      </c>
      <c r="M100" s="124"/>
    </row>
    <row r="101" spans="1:13" ht="13.5" thickBot="1">
      <c r="A101" s="128">
        <v>6</v>
      </c>
      <c r="B101" s="288">
        <v>28</v>
      </c>
      <c r="C101" s="289" t="s">
        <v>263</v>
      </c>
      <c r="D101" s="289" t="s">
        <v>264</v>
      </c>
      <c r="E101" s="289" t="s">
        <v>265</v>
      </c>
      <c r="F101" s="289" t="s">
        <v>266</v>
      </c>
      <c r="G101" s="289" t="s">
        <v>247</v>
      </c>
      <c r="H101" s="270">
        <v>358</v>
      </c>
      <c r="I101" s="271">
        <v>90</v>
      </c>
      <c r="J101" s="115">
        <f t="shared" si="7"/>
        <v>0</v>
      </c>
      <c r="K101" s="217">
        <f t="shared" si="8"/>
        <v>448</v>
      </c>
      <c r="L101" s="163">
        <f>1000*K101/MAX(K96:K103)</f>
        <v>995.5555555555555</v>
      </c>
      <c r="M101" s="129"/>
    </row>
    <row r="102" spans="1:13" ht="13.5" thickBot="1">
      <c r="A102" s="123">
        <v>7</v>
      </c>
      <c r="B102" s="314">
        <v>51</v>
      </c>
      <c r="C102" s="5" t="s">
        <v>108</v>
      </c>
      <c r="D102" s="5" t="s">
        <v>249</v>
      </c>
      <c r="E102" s="5" t="s">
        <v>250</v>
      </c>
      <c r="F102" s="5" t="s">
        <v>341</v>
      </c>
      <c r="G102" s="5" t="s">
        <v>247</v>
      </c>
      <c r="H102" s="130">
        <v>360</v>
      </c>
      <c r="I102" s="130">
        <v>70</v>
      </c>
      <c r="J102" s="115">
        <f>IF(H102&gt;360,H102-360,0)</f>
        <v>0</v>
      </c>
      <c r="K102" s="217">
        <f>IF(H102&gt;=390,360-J102,IF(H102&lt;=360,H102+I102,360-J102+I102))</f>
        <v>430</v>
      </c>
      <c r="L102" s="163">
        <f>1000*K102/MAX(K96:K103)</f>
        <v>955.5555555555555</v>
      </c>
      <c r="M102" s="313"/>
    </row>
    <row r="103" spans="1:13" ht="13.5" thickBot="1">
      <c r="A103" s="128">
        <v>8</v>
      </c>
      <c r="B103" s="314">
        <v>34</v>
      </c>
      <c r="C103" s="5" t="s">
        <v>201</v>
      </c>
      <c r="D103" s="5" t="s">
        <v>290</v>
      </c>
      <c r="E103" s="5" t="s">
        <v>74</v>
      </c>
      <c r="F103" s="5" t="s">
        <v>342</v>
      </c>
      <c r="G103" s="5" t="s">
        <v>247</v>
      </c>
      <c r="H103" s="130">
        <v>275</v>
      </c>
      <c r="I103" s="130">
        <v>0</v>
      </c>
      <c r="J103" s="115">
        <f>IF(H103&gt;360,H103-360,0)</f>
        <v>0</v>
      </c>
      <c r="K103" s="217">
        <f>IF(H103&gt;=390,360-J103,IF(H103&lt;=360,H103+I103,360-J103+I103))</f>
        <v>275</v>
      </c>
      <c r="L103" s="163">
        <f>1000*K103/MAX(K96:K103)</f>
        <v>611.1111111111111</v>
      </c>
      <c r="M103" s="313"/>
    </row>
    <row r="104" spans="1:13" ht="12.75">
      <c r="A104" s="130"/>
      <c r="B104" s="314"/>
      <c r="C104" s="5"/>
      <c r="D104" s="5"/>
      <c r="E104" s="5"/>
      <c r="F104" s="5"/>
      <c r="G104" s="5"/>
      <c r="H104" s="130"/>
      <c r="I104" s="130"/>
      <c r="J104" s="120"/>
      <c r="K104" s="120"/>
      <c r="L104" s="312"/>
      <c r="M104" s="313"/>
    </row>
    <row r="105" spans="1:13" ht="13.5" thickBot="1">
      <c r="A105" s="130"/>
      <c r="B105" s="131"/>
      <c r="C105" s="132"/>
      <c r="D105" s="132"/>
      <c r="E105" s="132"/>
      <c r="F105" s="132"/>
      <c r="G105" s="132"/>
      <c r="H105" s="133"/>
      <c r="I105" s="133"/>
      <c r="J105" s="134"/>
      <c r="K105" s="134"/>
      <c r="L105" s="130"/>
      <c r="M105" s="130"/>
    </row>
    <row r="106" spans="1:13" ht="15">
      <c r="A106" s="98"/>
      <c r="B106" s="99"/>
      <c r="C106" s="100" t="s">
        <v>40</v>
      </c>
      <c r="D106" s="253"/>
      <c r="E106" s="253"/>
      <c r="F106" s="253"/>
      <c r="G106" s="253"/>
      <c r="H106" s="101"/>
      <c r="I106" s="102"/>
      <c r="J106" s="102"/>
      <c r="K106" s="102"/>
      <c r="L106" s="102"/>
      <c r="M106" s="102"/>
    </row>
    <row r="107" spans="1:14" ht="18.75" thickBot="1">
      <c r="A107" s="103" t="s">
        <v>41</v>
      </c>
      <c r="B107" s="104"/>
      <c r="C107" s="105" t="s">
        <v>42</v>
      </c>
      <c r="D107" s="254"/>
      <c r="E107" s="254"/>
      <c r="F107" s="254"/>
      <c r="G107" s="254"/>
      <c r="H107" s="106"/>
      <c r="I107" s="102"/>
      <c r="J107" s="102"/>
      <c r="K107" s="102"/>
      <c r="L107" s="102"/>
      <c r="M107" s="102"/>
      <c r="N107" s="94"/>
    </row>
    <row r="108" spans="1:13" ht="13.5" thickBo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1:13" ht="18.75" thickBot="1">
      <c r="A109" s="107" t="s">
        <v>53</v>
      </c>
      <c r="B109" s="108"/>
      <c r="C109" s="109" t="s">
        <v>51</v>
      </c>
      <c r="D109" s="109"/>
      <c r="E109" s="109"/>
      <c r="F109" s="109"/>
      <c r="G109" s="109"/>
      <c r="H109" s="135" t="s">
        <v>45</v>
      </c>
      <c r="I109" s="111">
        <v>40461</v>
      </c>
      <c r="J109" s="112"/>
      <c r="K109" s="112"/>
      <c r="L109" s="112"/>
      <c r="M109" s="112"/>
    </row>
    <row r="110" spans="1:13" ht="13.5" thickBot="1">
      <c r="A110" s="113" t="s">
        <v>5</v>
      </c>
      <c r="B110" s="137" t="s">
        <v>6</v>
      </c>
      <c r="C110" s="138" t="s">
        <v>81</v>
      </c>
      <c r="D110" s="139" t="s">
        <v>118</v>
      </c>
      <c r="E110" s="149" t="s">
        <v>62</v>
      </c>
      <c r="F110" s="152" t="s">
        <v>25</v>
      </c>
      <c r="G110" s="136" t="s">
        <v>145</v>
      </c>
      <c r="H110" s="114" t="s">
        <v>46</v>
      </c>
      <c r="I110" s="114" t="s">
        <v>47</v>
      </c>
      <c r="J110" s="116" t="s">
        <v>48</v>
      </c>
      <c r="K110" s="116"/>
      <c r="L110" s="117" t="s">
        <v>49</v>
      </c>
      <c r="M110" s="118" t="s">
        <v>50</v>
      </c>
    </row>
    <row r="111" spans="1:13" ht="12.75">
      <c r="A111" s="119">
        <v>1</v>
      </c>
      <c r="B111" s="288">
        <v>15</v>
      </c>
      <c r="C111" s="289" t="s">
        <v>129</v>
      </c>
      <c r="D111" s="289" t="s">
        <v>268</v>
      </c>
      <c r="E111" s="289" t="s">
        <v>156</v>
      </c>
      <c r="F111" s="289" t="s">
        <v>269</v>
      </c>
      <c r="G111" s="289" t="s">
        <v>259</v>
      </c>
      <c r="H111" s="267"/>
      <c r="I111" s="112"/>
      <c r="J111" s="218">
        <f aca="true" t="shared" si="9" ref="J111:J118">IF(H111&gt;360,H111-360,0)</f>
        <v>0</v>
      </c>
      <c r="K111" s="215">
        <f aca="true" t="shared" si="10" ref="K111:K118">IF(H111&gt;=390,360-J111,IF(H111&lt;=360,H111+I111,360-J111+I111))</f>
        <v>0</v>
      </c>
      <c r="L111" s="121">
        <f>1000*K111/MAX(K111:K118)</f>
        <v>0</v>
      </c>
      <c r="M111" s="122"/>
    </row>
    <row r="112" spans="1:13" ht="12.75">
      <c r="A112" s="123">
        <v>2</v>
      </c>
      <c r="B112" s="288">
        <v>64</v>
      </c>
      <c r="C112" s="289" t="s">
        <v>111</v>
      </c>
      <c r="D112" s="289" t="s">
        <v>112</v>
      </c>
      <c r="E112" s="289" t="s">
        <v>113</v>
      </c>
      <c r="F112" s="289" t="s">
        <v>272</v>
      </c>
      <c r="G112" s="289" t="s">
        <v>247</v>
      </c>
      <c r="H112" s="268">
        <v>362</v>
      </c>
      <c r="I112" s="269">
        <v>90</v>
      </c>
      <c r="J112" s="207">
        <f t="shared" si="9"/>
        <v>2</v>
      </c>
      <c r="K112" s="216">
        <f t="shared" si="10"/>
        <v>448</v>
      </c>
      <c r="L112" s="121">
        <f>1000*K112/MAX(K111:K118)</f>
        <v>1000</v>
      </c>
      <c r="M112" s="124"/>
    </row>
    <row r="113" spans="1:13" ht="12.75">
      <c r="A113" s="123">
        <v>3</v>
      </c>
      <c r="B113" s="288">
        <v>46</v>
      </c>
      <c r="C113" s="289" t="s">
        <v>260</v>
      </c>
      <c r="D113" s="289" t="s">
        <v>261</v>
      </c>
      <c r="E113" s="289" t="s">
        <v>262</v>
      </c>
      <c r="F113" s="289" t="s">
        <v>258</v>
      </c>
      <c r="G113" s="289" t="s">
        <v>247</v>
      </c>
      <c r="H113" s="268">
        <v>308</v>
      </c>
      <c r="I113" s="269">
        <v>100</v>
      </c>
      <c r="J113" s="207">
        <f t="shared" si="9"/>
        <v>0</v>
      </c>
      <c r="K113" s="216">
        <f t="shared" si="10"/>
        <v>408</v>
      </c>
      <c r="L113" s="121">
        <f>1000*K113/MAX(K111:K118)</f>
        <v>910.7142857142857</v>
      </c>
      <c r="M113" s="125"/>
    </row>
    <row r="114" spans="1:13" ht="12.75">
      <c r="A114" s="126">
        <v>4</v>
      </c>
      <c r="B114" s="288">
        <v>23</v>
      </c>
      <c r="C114" s="289" t="s">
        <v>141</v>
      </c>
      <c r="D114" s="289" t="s">
        <v>142</v>
      </c>
      <c r="E114" s="289" t="s">
        <v>96</v>
      </c>
      <c r="F114" s="289" t="s">
        <v>246</v>
      </c>
      <c r="G114" s="289" t="s">
        <v>247</v>
      </c>
      <c r="H114" s="268">
        <v>305</v>
      </c>
      <c r="I114" s="269">
        <v>100</v>
      </c>
      <c r="J114" s="207">
        <f t="shared" si="9"/>
        <v>0</v>
      </c>
      <c r="K114" s="216">
        <f t="shared" si="10"/>
        <v>405</v>
      </c>
      <c r="L114" s="121">
        <f>1000*K114/MAX(K111:K118)</f>
        <v>904.0178571428571</v>
      </c>
      <c r="M114" s="127"/>
    </row>
    <row r="115" spans="1:13" ht="12.75">
      <c r="A115" s="123">
        <v>5</v>
      </c>
      <c r="B115" s="288">
        <v>9</v>
      </c>
      <c r="C115" s="289" t="s">
        <v>234</v>
      </c>
      <c r="D115" s="289" t="s">
        <v>257</v>
      </c>
      <c r="E115" s="289" t="s">
        <v>157</v>
      </c>
      <c r="F115" s="289" t="s">
        <v>258</v>
      </c>
      <c r="G115" s="289" t="s">
        <v>259</v>
      </c>
      <c r="H115" s="268">
        <v>0</v>
      </c>
      <c r="I115" s="269">
        <v>0</v>
      </c>
      <c r="J115" s="207">
        <f t="shared" si="9"/>
        <v>0</v>
      </c>
      <c r="K115" s="216">
        <f t="shared" si="10"/>
        <v>0</v>
      </c>
      <c r="L115" s="162">
        <f>1000*K115/MAX(K111:K118)</f>
        <v>0</v>
      </c>
      <c r="M115" s="127"/>
    </row>
    <row r="116" spans="1:13" ht="12.75">
      <c r="A116" s="123">
        <v>6</v>
      </c>
      <c r="B116" s="314">
        <v>52</v>
      </c>
      <c r="C116" s="5" t="s">
        <v>251</v>
      </c>
      <c r="D116" s="5" t="s">
        <v>252</v>
      </c>
      <c r="E116" s="5" t="s">
        <v>253</v>
      </c>
      <c r="F116" s="5" t="s">
        <v>341</v>
      </c>
      <c r="G116" s="289" t="s">
        <v>247</v>
      </c>
      <c r="H116" s="130">
        <v>357</v>
      </c>
      <c r="I116" s="130">
        <v>80</v>
      </c>
      <c r="J116" s="207">
        <f t="shared" si="9"/>
        <v>0</v>
      </c>
      <c r="K116" s="216">
        <f t="shared" si="10"/>
        <v>437</v>
      </c>
      <c r="L116" s="162">
        <f>1000*K116/MAX(K111:K118)</f>
        <v>975.4464285714286</v>
      </c>
      <c r="M116" s="313"/>
    </row>
    <row r="117" spans="1:13" ht="12.75">
      <c r="A117" s="126">
        <v>7</v>
      </c>
      <c r="B117" s="314">
        <v>35</v>
      </c>
      <c r="C117" s="5" t="s">
        <v>102</v>
      </c>
      <c r="D117" s="5" t="s">
        <v>103</v>
      </c>
      <c r="E117" s="5" t="s">
        <v>75</v>
      </c>
      <c r="F117" s="5" t="s">
        <v>342</v>
      </c>
      <c r="G117" s="289" t="s">
        <v>343</v>
      </c>
      <c r="H117" s="130">
        <v>356</v>
      </c>
      <c r="I117" s="130">
        <v>10</v>
      </c>
      <c r="J117" s="207">
        <f t="shared" si="9"/>
        <v>0</v>
      </c>
      <c r="K117" s="216">
        <f t="shared" si="10"/>
        <v>366</v>
      </c>
      <c r="L117" s="162">
        <f>1000*K117/MAX(K111:K118)</f>
        <v>816.9642857142857</v>
      </c>
      <c r="M117" s="313"/>
    </row>
    <row r="118" spans="1:13" ht="12.75">
      <c r="A118" s="126">
        <v>8</v>
      </c>
      <c r="B118" s="314">
        <v>33</v>
      </c>
      <c r="C118" s="5" t="s">
        <v>127</v>
      </c>
      <c r="D118" s="5" t="s">
        <v>128</v>
      </c>
      <c r="E118" s="5" t="s">
        <v>73</v>
      </c>
      <c r="F118" s="5" t="s">
        <v>342</v>
      </c>
      <c r="G118" s="5" t="s">
        <v>247</v>
      </c>
      <c r="H118" s="133">
        <v>359</v>
      </c>
      <c r="I118" s="164">
        <v>80</v>
      </c>
      <c r="J118" s="207">
        <f t="shared" si="9"/>
        <v>0</v>
      </c>
      <c r="K118" s="216">
        <f t="shared" si="10"/>
        <v>439</v>
      </c>
      <c r="L118" s="162">
        <f>1000*K118/MAX(K111:K118)</f>
        <v>979.9107142857143</v>
      </c>
      <c r="M118" s="120"/>
    </row>
    <row r="119" ht="13.5" thickBot="1"/>
    <row r="120" spans="1:13" ht="15">
      <c r="A120" s="98"/>
      <c r="B120" s="99"/>
      <c r="C120" s="100" t="s">
        <v>40</v>
      </c>
      <c r="D120" s="253"/>
      <c r="E120" s="253"/>
      <c r="F120" s="253"/>
      <c r="G120" s="253"/>
      <c r="H120" s="101"/>
      <c r="I120" s="102"/>
      <c r="J120" s="102"/>
      <c r="K120" s="102"/>
      <c r="L120" s="102"/>
      <c r="M120" s="102"/>
    </row>
    <row r="121" spans="1:13" ht="18.75" thickBot="1">
      <c r="A121" s="103" t="s">
        <v>41</v>
      </c>
      <c r="B121" s="104"/>
      <c r="C121" s="105" t="s">
        <v>42</v>
      </c>
      <c r="D121" s="254"/>
      <c r="E121" s="254"/>
      <c r="F121" s="254"/>
      <c r="G121" s="254"/>
      <c r="H121" s="106"/>
      <c r="I121" s="102"/>
      <c r="J121" s="102"/>
      <c r="K121" s="102"/>
      <c r="L121" s="102"/>
      <c r="M121" s="102"/>
    </row>
    <row r="122" spans="1:13" ht="13.5" thickBot="1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1:13" ht="18.75" thickBot="1">
      <c r="A123" s="107" t="s">
        <v>53</v>
      </c>
      <c r="B123" s="108"/>
      <c r="C123" s="109" t="s">
        <v>52</v>
      </c>
      <c r="D123" s="109"/>
      <c r="E123" s="109"/>
      <c r="F123" s="109"/>
      <c r="G123" s="109"/>
      <c r="H123" s="135" t="s">
        <v>45</v>
      </c>
      <c r="I123" s="111">
        <v>40461</v>
      </c>
      <c r="J123" s="112"/>
      <c r="K123" s="112"/>
      <c r="L123" s="112"/>
      <c r="M123" s="112"/>
    </row>
    <row r="124" spans="1:13" ht="13.5" thickBot="1">
      <c r="A124" s="113" t="s">
        <v>5</v>
      </c>
      <c r="B124" s="137" t="s">
        <v>6</v>
      </c>
      <c r="C124" s="138" t="s">
        <v>81</v>
      </c>
      <c r="D124" s="139" t="s">
        <v>118</v>
      </c>
      <c r="E124" s="149" t="s">
        <v>62</v>
      </c>
      <c r="F124" s="152" t="s">
        <v>25</v>
      </c>
      <c r="G124" s="136" t="s">
        <v>145</v>
      </c>
      <c r="H124" s="114" t="s">
        <v>46</v>
      </c>
      <c r="I124" s="114" t="s">
        <v>47</v>
      </c>
      <c r="J124" s="116" t="s">
        <v>48</v>
      </c>
      <c r="K124" s="116"/>
      <c r="L124" s="117" t="s">
        <v>49</v>
      </c>
      <c r="M124" s="118" t="s">
        <v>50</v>
      </c>
    </row>
    <row r="125" spans="1:13" ht="12.75">
      <c r="A125" s="119">
        <v>1</v>
      </c>
      <c r="B125" s="288">
        <v>72</v>
      </c>
      <c r="C125" s="289" t="s">
        <v>120</v>
      </c>
      <c r="D125" s="289" t="s">
        <v>121</v>
      </c>
      <c r="E125" s="289" t="s">
        <v>122</v>
      </c>
      <c r="F125" s="289" t="s">
        <v>339</v>
      </c>
      <c r="G125" s="289"/>
      <c r="H125" s="267">
        <v>358</v>
      </c>
      <c r="I125" s="112">
        <v>70</v>
      </c>
      <c r="J125" s="218">
        <f aca="true" t="shared" si="11" ref="J125:J131">IF(H125&gt;360,H125-360,0)</f>
        <v>0</v>
      </c>
      <c r="K125" s="215">
        <f aca="true" t="shared" si="12" ref="K125:K131">IF(H125&gt;=390,360-J125,IF(H125&lt;=360,H125+I125,360-J125+I125))</f>
        <v>428</v>
      </c>
      <c r="L125" s="121">
        <f>1000*K125/MAX(K125:K131)</f>
        <v>930.4347826086956</v>
      </c>
      <c r="M125" s="122"/>
    </row>
    <row r="126" spans="1:13" ht="12.75">
      <c r="A126" s="123">
        <v>2</v>
      </c>
      <c r="B126" s="288">
        <v>63</v>
      </c>
      <c r="C126" s="289" t="s">
        <v>108</v>
      </c>
      <c r="D126" s="289" t="s">
        <v>109</v>
      </c>
      <c r="E126" s="289" t="s">
        <v>110</v>
      </c>
      <c r="F126" s="289" t="s">
        <v>272</v>
      </c>
      <c r="G126" s="289" t="s">
        <v>247</v>
      </c>
      <c r="H126" s="268">
        <v>360</v>
      </c>
      <c r="I126" s="269">
        <v>80</v>
      </c>
      <c r="J126" s="207">
        <f t="shared" si="11"/>
        <v>0</v>
      </c>
      <c r="K126" s="216">
        <f t="shared" si="12"/>
        <v>440</v>
      </c>
      <c r="L126" s="121">
        <f>1000*K126/MAX(K125:K131)</f>
        <v>956.5217391304348</v>
      </c>
      <c r="M126" s="124"/>
    </row>
    <row r="127" spans="1:13" ht="12.75">
      <c r="A127" s="123">
        <v>3</v>
      </c>
      <c r="B127" s="288">
        <v>43</v>
      </c>
      <c r="C127" s="289" t="s">
        <v>104</v>
      </c>
      <c r="D127" s="289" t="s">
        <v>134</v>
      </c>
      <c r="E127" s="289" t="s">
        <v>270</v>
      </c>
      <c r="F127" s="289" t="s">
        <v>269</v>
      </c>
      <c r="G127" s="289" t="s">
        <v>247</v>
      </c>
      <c r="H127" s="268">
        <v>0</v>
      </c>
      <c r="I127" s="269">
        <v>0</v>
      </c>
      <c r="J127" s="207">
        <f t="shared" si="11"/>
        <v>0</v>
      </c>
      <c r="K127" s="216">
        <f t="shared" si="12"/>
        <v>0</v>
      </c>
      <c r="L127" s="121">
        <f>1000*K127/MAX(K125:K131)</f>
        <v>0</v>
      </c>
      <c r="M127" s="125"/>
    </row>
    <row r="128" spans="1:13" ht="12.75">
      <c r="A128" s="126">
        <v>4</v>
      </c>
      <c r="B128" s="288">
        <v>24</v>
      </c>
      <c r="C128" s="289" t="s">
        <v>143</v>
      </c>
      <c r="D128" s="289" t="s">
        <v>144</v>
      </c>
      <c r="E128" s="289" t="s">
        <v>248</v>
      </c>
      <c r="F128" s="289" t="s">
        <v>246</v>
      </c>
      <c r="G128" s="289" t="s">
        <v>247</v>
      </c>
      <c r="H128" s="316">
        <v>360</v>
      </c>
      <c r="I128" s="316">
        <v>100</v>
      </c>
      <c r="J128" s="316">
        <f t="shared" si="11"/>
        <v>0</v>
      </c>
      <c r="K128" s="316">
        <f t="shared" si="12"/>
        <v>460</v>
      </c>
      <c r="L128" s="121">
        <f>1000*K128/MAX(K125:K131)</f>
        <v>1000</v>
      </c>
      <c r="M128" s="289"/>
    </row>
    <row r="129" spans="1:13" ht="12.75">
      <c r="A129" s="123">
        <v>5</v>
      </c>
      <c r="B129" s="288">
        <v>30</v>
      </c>
      <c r="C129" s="289" t="s">
        <v>199</v>
      </c>
      <c r="D129" s="289" t="s">
        <v>267</v>
      </c>
      <c r="E129" s="289" t="s">
        <v>184</v>
      </c>
      <c r="F129" s="289" t="s">
        <v>266</v>
      </c>
      <c r="G129" s="289" t="s">
        <v>247</v>
      </c>
      <c r="H129" s="316">
        <v>362</v>
      </c>
      <c r="I129" s="316">
        <v>90</v>
      </c>
      <c r="J129" s="316">
        <f t="shared" si="11"/>
        <v>2</v>
      </c>
      <c r="K129" s="316">
        <f t="shared" si="12"/>
        <v>448</v>
      </c>
      <c r="L129" s="121">
        <f>1000*K129/MAX(K125:K131)</f>
        <v>973.9130434782609</v>
      </c>
      <c r="M129" s="289"/>
    </row>
    <row r="130" spans="1:13" ht="15" customHeight="1">
      <c r="A130" s="126">
        <v>6</v>
      </c>
      <c r="B130" s="288">
        <v>36</v>
      </c>
      <c r="C130" s="289" t="s">
        <v>100</v>
      </c>
      <c r="D130" s="289" t="s">
        <v>101</v>
      </c>
      <c r="E130" s="289" t="s">
        <v>89</v>
      </c>
      <c r="F130" s="289" t="s">
        <v>342</v>
      </c>
      <c r="G130" s="289" t="s">
        <v>344</v>
      </c>
      <c r="H130" s="316"/>
      <c r="I130" s="316"/>
      <c r="J130" s="316">
        <f t="shared" si="11"/>
        <v>0</v>
      </c>
      <c r="K130" s="316">
        <f t="shared" si="12"/>
        <v>0</v>
      </c>
      <c r="L130" s="121">
        <f>1000*K130/MAX(K125:K131)</f>
        <v>0</v>
      </c>
      <c r="M130" s="289"/>
    </row>
    <row r="131" spans="1:13" ht="12.75">
      <c r="A131" s="130"/>
      <c r="B131" s="288">
        <v>50</v>
      </c>
      <c r="C131" s="63" t="s">
        <v>254</v>
      </c>
      <c r="D131" s="63" t="s">
        <v>255</v>
      </c>
      <c r="E131" s="63" t="s">
        <v>256</v>
      </c>
      <c r="F131" s="63" t="s">
        <v>341</v>
      </c>
      <c r="G131" s="289" t="s">
        <v>247</v>
      </c>
      <c r="H131" s="206">
        <v>0</v>
      </c>
      <c r="I131" s="133">
        <v>0</v>
      </c>
      <c r="J131" s="316">
        <f t="shared" si="11"/>
        <v>0</v>
      </c>
      <c r="K131" s="316">
        <f t="shared" si="12"/>
        <v>0</v>
      </c>
      <c r="L131" s="121">
        <f>1000*K131/MAX(K125:K131)</f>
        <v>0</v>
      </c>
      <c r="M131" s="120"/>
    </row>
    <row r="132" spans="1:13" ht="18.75">
      <c r="A132" s="91"/>
      <c r="B132" s="210"/>
      <c r="C132" s="196"/>
      <c r="D132" s="196"/>
      <c r="E132" s="196"/>
      <c r="F132" s="196"/>
      <c r="G132" s="196"/>
      <c r="H132" s="206"/>
      <c r="I132" s="133"/>
      <c r="J132" s="95"/>
      <c r="K132" s="96"/>
      <c r="L132" s="84"/>
      <c r="M132" s="84"/>
    </row>
    <row r="133" spans="1:13" ht="13.5" customHeight="1" thickBot="1">
      <c r="A133" s="90" t="s">
        <v>66</v>
      </c>
      <c r="B133" s="91"/>
      <c r="C133" s="91"/>
      <c r="D133" s="91"/>
      <c r="E133" s="91"/>
      <c r="F133" s="91"/>
      <c r="G133" s="91"/>
      <c r="H133" s="92"/>
      <c r="I133" s="97"/>
      <c r="J133" s="97"/>
      <c r="K133" s="97"/>
      <c r="L133" s="97"/>
      <c r="M133" s="97"/>
    </row>
    <row r="134" spans="1:13" ht="13.5" customHeight="1">
      <c r="A134" s="98"/>
      <c r="B134" s="99"/>
      <c r="C134" s="100" t="s">
        <v>40</v>
      </c>
      <c r="D134" s="253"/>
      <c r="E134" s="253"/>
      <c r="F134" s="253"/>
      <c r="G134" s="253"/>
      <c r="H134" s="101"/>
      <c r="I134" s="102"/>
      <c r="J134" s="102"/>
      <c r="K134" s="102"/>
      <c r="L134" s="102"/>
      <c r="M134" s="102"/>
    </row>
    <row r="135" spans="1:13" ht="18.75" thickBot="1">
      <c r="A135" s="103" t="s">
        <v>41</v>
      </c>
      <c r="B135" s="104"/>
      <c r="C135" s="105" t="s">
        <v>42</v>
      </c>
      <c r="D135" s="254"/>
      <c r="E135" s="254"/>
      <c r="F135" s="254"/>
      <c r="G135" s="254"/>
      <c r="H135" s="106"/>
      <c r="I135" s="102"/>
      <c r="J135" s="102"/>
      <c r="K135" s="102"/>
      <c r="L135" s="102"/>
      <c r="M135" s="102"/>
    </row>
    <row r="136" spans="1:13" ht="13.5" thickBot="1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1:13" ht="18.75" thickBot="1">
      <c r="A137" s="140" t="s">
        <v>54</v>
      </c>
      <c r="B137" s="141"/>
      <c r="C137" s="109" t="s">
        <v>44</v>
      </c>
      <c r="D137" s="109"/>
      <c r="E137" s="109"/>
      <c r="F137" s="109"/>
      <c r="G137" s="109"/>
      <c r="H137" s="135" t="s">
        <v>45</v>
      </c>
      <c r="I137" s="111">
        <v>40461</v>
      </c>
      <c r="J137" s="112"/>
      <c r="K137" s="112"/>
      <c r="L137" s="112"/>
      <c r="M137" s="112"/>
    </row>
    <row r="138" spans="1:13" ht="13.5" thickBot="1">
      <c r="A138" s="173" t="s">
        <v>5</v>
      </c>
      <c r="B138" s="137" t="s">
        <v>6</v>
      </c>
      <c r="C138" s="138" t="s">
        <v>81</v>
      </c>
      <c r="D138" s="139" t="s">
        <v>118</v>
      </c>
      <c r="E138" s="149" t="s">
        <v>62</v>
      </c>
      <c r="F138" s="152" t="s">
        <v>25</v>
      </c>
      <c r="G138" s="136" t="s">
        <v>145</v>
      </c>
      <c r="H138" s="170" t="s">
        <v>46</v>
      </c>
      <c r="I138" s="170" t="s">
        <v>47</v>
      </c>
      <c r="J138" s="115" t="s">
        <v>48</v>
      </c>
      <c r="K138" s="115"/>
      <c r="L138" s="171" t="s">
        <v>49</v>
      </c>
      <c r="M138" s="172" t="s">
        <v>50</v>
      </c>
    </row>
    <row r="139" spans="1:13" ht="12.75">
      <c r="A139" s="167">
        <v>1</v>
      </c>
      <c r="B139" s="288">
        <v>62</v>
      </c>
      <c r="C139" s="289" t="s">
        <v>114</v>
      </c>
      <c r="D139" s="289" t="s">
        <v>115</v>
      </c>
      <c r="E139" s="289" t="s">
        <v>116</v>
      </c>
      <c r="F139" s="289" t="s">
        <v>272</v>
      </c>
      <c r="G139" s="289" t="s">
        <v>247</v>
      </c>
      <c r="H139" s="267">
        <v>354</v>
      </c>
      <c r="I139" s="112">
        <v>90</v>
      </c>
      <c r="J139" s="218">
        <f aca="true" t="shared" si="13" ref="J139:J144">IF(H139&gt;360,H139-360,0)</f>
        <v>0</v>
      </c>
      <c r="K139" s="215">
        <f aca="true" t="shared" si="14" ref="K139:K144">IF(H139&gt;=390,360-J139,IF(H139&lt;=360,H139+I139,360-J139+I139))</f>
        <v>444</v>
      </c>
      <c r="L139" s="121">
        <f>1000*K139/MAX(K139:K146)</f>
        <v>967.3202614379085</v>
      </c>
      <c r="M139" s="169"/>
    </row>
    <row r="140" spans="1:13" ht="12.75">
      <c r="A140" s="123">
        <v>2</v>
      </c>
      <c r="B140" s="288">
        <v>28</v>
      </c>
      <c r="C140" s="289" t="s">
        <v>263</v>
      </c>
      <c r="D140" s="289" t="s">
        <v>264</v>
      </c>
      <c r="E140" s="289" t="s">
        <v>265</v>
      </c>
      <c r="F140" s="289" t="s">
        <v>266</v>
      </c>
      <c r="G140" s="289" t="s">
        <v>247</v>
      </c>
      <c r="H140" s="268">
        <v>357</v>
      </c>
      <c r="I140" s="269">
        <v>100</v>
      </c>
      <c r="J140" s="207">
        <f t="shared" si="13"/>
        <v>0</v>
      </c>
      <c r="K140" s="216">
        <f t="shared" si="14"/>
        <v>457</v>
      </c>
      <c r="L140" s="121">
        <f>1000*K140/MAX(K139:K146)</f>
        <v>995.6427015250545</v>
      </c>
      <c r="M140" s="124"/>
    </row>
    <row r="141" spans="1:13" ht="12.75">
      <c r="A141" s="123">
        <v>3</v>
      </c>
      <c r="B141" s="288">
        <v>46</v>
      </c>
      <c r="C141" s="289" t="s">
        <v>260</v>
      </c>
      <c r="D141" s="289" t="s">
        <v>261</v>
      </c>
      <c r="E141" s="289" t="s">
        <v>262</v>
      </c>
      <c r="F141" s="289" t="s">
        <v>258</v>
      </c>
      <c r="G141" s="259">
        <v>2.4</v>
      </c>
      <c r="H141" s="268">
        <v>359</v>
      </c>
      <c r="I141" s="269">
        <v>100</v>
      </c>
      <c r="J141" s="207">
        <f t="shared" si="13"/>
        <v>0</v>
      </c>
      <c r="K141" s="216">
        <f t="shared" si="14"/>
        <v>459</v>
      </c>
      <c r="L141" s="121">
        <f>1000*K141/MAX(K139:K146)</f>
        <v>1000</v>
      </c>
      <c r="M141" s="125"/>
    </row>
    <row r="142" spans="1:13" ht="12.75">
      <c r="A142" s="126">
        <v>4</v>
      </c>
      <c r="B142" s="288">
        <v>25</v>
      </c>
      <c r="C142" s="289" t="s">
        <v>138</v>
      </c>
      <c r="D142" s="289" t="s">
        <v>139</v>
      </c>
      <c r="E142" s="289" t="s">
        <v>140</v>
      </c>
      <c r="F142" s="289" t="s">
        <v>246</v>
      </c>
      <c r="G142" s="289" t="s">
        <v>247</v>
      </c>
      <c r="H142" s="268">
        <v>363</v>
      </c>
      <c r="I142" s="269">
        <v>0</v>
      </c>
      <c r="J142" s="207">
        <f t="shared" si="13"/>
        <v>3</v>
      </c>
      <c r="K142" s="216">
        <f t="shared" si="14"/>
        <v>357</v>
      </c>
      <c r="L142" s="121">
        <f>1000*K142/MAX(K139:K146)</f>
        <v>777.7777777777778</v>
      </c>
      <c r="M142" s="127"/>
    </row>
    <row r="143" spans="1:13" ht="12.75">
      <c r="A143" s="123">
        <v>5</v>
      </c>
      <c r="B143" s="288">
        <v>45</v>
      </c>
      <c r="C143" s="289" t="s">
        <v>135</v>
      </c>
      <c r="D143" s="289" t="s">
        <v>136</v>
      </c>
      <c r="E143" s="289" t="s">
        <v>137</v>
      </c>
      <c r="F143" s="289" t="s">
        <v>269</v>
      </c>
      <c r="G143" s="289" t="s">
        <v>271</v>
      </c>
      <c r="H143" s="268">
        <v>360</v>
      </c>
      <c r="I143" s="269">
        <v>70</v>
      </c>
      <c r="J143" s="207">
        <f t="shared" si="13"/>
        <v>0</v>
      </c>
      <c r="K143" s="216">
        <f t="shared" si="14"/>
        <v>430</v>
      </c>
      <c r="L143" s="162">
        <f>1000*K143/MAX(K139:K146)</f>
        <v>936.8191721132897</v>
      </c>
      <c r="M143" s="124"/>
    </row>
    <row r="144" spans="1:13" ht="13.5" thickBot="1">
      <c r="A144" s="123">
        <v>6</v>
      </c>
      <c r="B144" s="288">
        <v>4</v>
      </c>
      <c r="C144" s="289" t="s">
        <v>131</v>
      </c>
      <c r="D144" s="289" t="s">
        <v>132</v>
      </c>
      <c r="E144" s="289" t="s">
        <v>133</v>
      </c>
      <c r="F144" s="289" t="s">
        <v>258</v>
      </c>
      <c r="G144" s="289" t="s">
        <v>247</v>
      </c>
      <c r="H144" s="270">
        <v>363</v>
      </c>
      <c r="I144" s="271">
        <v>50</v>
      </c>
      <c r="J144" s="115">
        <f t="shared" si="13"/>
        <v>3</v>
      </c>
      <c r="K144" s="217">
        <f t="shared" si="14"/>
        <v>407</v>
      </c>
      <c r="L144" s="163">
        <f>1000*K144/MAX(K139:K146)</f>
        <v>886.7102396514161</v>
      </c>
      <c r="M144" s="211"/>
    </row>
    <row r="145" spans="1:12" ht="13.5" thickBot="1">
      <c r="A145" s="126">
        <v>7</v>
      </c>
      <c r="B145" s="314">
        <v>51</v>
      </c>
      <c r="C145" s="5" t="s">
        <v>108</v>
      </c>
      <c r="D145" s="5" t="s">
        <v>249</v>
      </c>
      <c r="E145" s="5" t="s">
        <v>250</v>
      </c>
      <c r="F145" s="5" t="s">
        <v>341</v>
      </c>
      <c r="G145" s="5" t="s">
        <v>247</v>
      </c>
      <c r="H145" s="7">
        <v>358</v>
      </c>
      <c r="I145" s="7">
        <v>90</v>
      </c>
      <c r="J145" s="115">
        <f>IF(H145&gt;360,H145-360,0)</f>
        <v>0</v>
      </c>
      <c r="K145" s="217">
        <f>IF(H145&gt;=390,360-J145,IF(H145&lt;=360,H145+I145,360-J145+I145))</f>
        <v>448</v>
      </c>
      <c r="L145" s="163">
        <f>1000*K145/MAX(K139:K146)</f>
        <v>976.0348583877995</v>
      </c>
    </row>
    <row r="146" spans="1:12" ht="13.5" thickBot="1">
      <c r="A146" s="123">
        <v>8</v>
      </c>
      <c r="B146" s="314">
        <v>34</v>
      </c>
      <c r="C146" s="5" t="s">
        <v>201</v>
      </c>
      <c r="D146" s="5" t="s">
        <v>290</v>
      </c>
      <c r="E146" s="5" t="s">
        <v>74</v>
      </c>
      <c r="F146" s="5" t="s">
        <v>342</v>
      </c>
      <c r="G146" s="5" t="s">
        <v>247</v>
      </c>
      <c r="H146" s="7">
        <v>308</v>
      </c>
      <c r="I146" s="7">
        <v>90</v>
      </c>
      <c r="J146" s="115">
        <f>IF(H146&gt;360,H146-360,0)</f>
        <v>0</v>
      </c>
      <c r="K146" s="217">
        <f>IF(H146&gt;=390,360-J146,IF(H146&lt;=360,H146+I146,360-J146+I146))</f>
        <v>398</v>
      </c>
      <c r="L146" s="163">
        <f>1000*K146/MAX(K139:K146)</f>
        <v>867.1023965141612</v>
      </c>
    </row>
    <row r="148" spans="1:13" ht="13.5" thickBot="1">
      <c r="A148" s="130"/>
      <c r="B148" s="131"/>
      <c r="C148" s="132"/>
      <c r="D148" s="132"/>
      <c r="E148" s="132"/>
      <c r="F148" s="132"/>
      <c r="G148" s="132"/>
      <c r="H148" s="133"/>
      <c r="I148" s="133"/>
      <c r="J148" s="134"/>
      <c r="K148" s="134"/>
      <c r="L148" s="130"/>
      <c r="M148" s="130"/>
    </row>
    <row r="149" spans="1:13" ht="15">
      <c r="A149" s="98"/>
      <c r="B149" s="99"/>
      <c r="C149" s="100" t="s">
        <v>40</v>
      </c>
      <c r="D149" s="253"/>
      <c r="E149" s="253"/>
      <c r="F149" s="253"/>
      <c r="G149" s="253"/>
      <c r="H149" s="101"/>
      <c r="I149" s="102"/>
      <c r="J149" s="102"/>
      <c r="K149" s="102"/>
      <c r="L149" s="102"/>
      <c r="M149" s="102"/>
    </row>
    <row r="150" spans="1:13" ht="18.75" thickBot="1">
      <c r="A150" s="103" t="s">
        <v>41</v>
      </c>
      <c r="B150" s="104"/>
      <c r="C150" s="105" t="s">
        <v>42</v>
      </c>
      <c r="D150" s="254"/>
      <c r="E150" s="254"/>
      <c r="F150" s="254"/>
      <c r="G150" s="254"/>
      <c r="H150" s="106"/>
      <c r="I150" s="102"/>
      <c r="J150" s="102"/>
      <c r="K150" s="102"/>
      <c r="L150" s="102"/>
      <c r="M150" s="102"/>
    </row>
    <row r="151" spans="1:13" ht="13.5" thickBot="1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1:13" ht="18.75" thickBot="1">
      <c r="A152" s="107" t="s">
        <v>54</v>
      </c>
      <c r="B152" s="108"/>
      <c r="C152" s="109" t="s">
        <v>51</v>
      </c>
      <c r="D152" s="109"/>
      <c r="E152" s="109"/>
      <c r="F152" s="109"/>
      <c r="G152" s="109"/>
      <c r="H152" s="135" t="s">
        <v>45</v>
      </c>
      <c r="I152" s="111">
        <v>40461</v>
      </c>
      <c r="J152" s="112"/>
      <c r="K152" s="112"/>
      <c r="L152" s="112"/>
      <c r="M152" s="112"/>
    </row>
    <row r="153" spans="1:13" ht="13.5" thickBot="1">
      <c r="A153" s="47" t="s">
        <v>5</v>
      </c>
      <c r="B153" s="137" t="s">
        <v>6</v>
      </c>
      <c r="C153" s="138" t="s">
        <v>81</v>
      </c>
      <c r="D153" s="139" t="s">
        <v>118</v>
      </c>
      <c r="E153" s="149" t="s">
        <v>62</v>
      </c>
      <c r="F153" s="152" t="s">
        <v>25</v>
      </c>
      <c r="G153" s="136" t="s">
        <v>145</v>
      </c>
      <c r="H153" s="114" t="s">
        <v>46</v>
      </c>
      <c r="I153" s="114" t="s">
        <v>47</v>
      </c>
      <c r="J153" s="116" t="s">
        <v>48</v>
      </c>
      <c r="K153" s="116"/>
      <c r="L153" s="171" t="s">
        <v>49</v>
      </c>
      <c r="M153" s="172" t="s">
        <v>50</v>
      </c>
    </row>
    <row r="154" spans="1:13" ht="12.75">
      <c r="A154" s="167">
        <v>1</v>
      </c>
      <c r="B154" s="288"/>
      <c r="C154" s="289" t="s">
        <v>106</v>
      </c>
      <c r="D154" s="289" t="s">
        <v>105</v>
      </c>
      <c r="E154" s="289" t="s">
        <v>340</v>
      </c>
      <c r="F154" s="289" t="s">
        <v>339</v>
      </c>
      <c r="G154" s="289" t="s">
        <v>247</v>
      </c>
      <c r="H154" s="267"/>
      <c r="I154" s="112"/>
      <c r="J154" s="218">
        <f aca="true" t="shared" si="15" ref="J154:J161">IF(H154&gt;360,H154-360,0)</f>
        <v>0</v>
      </c>
      <c r="K154" s="215">
        <f aca="true" t="shared" si="16" ref="K154:K161">IF(H154&gt;=390,360-J154,IF(H154&lt;=360,H154+I154,360-J154+I154))</f>
        <v>0</v>
      </c>
      <c r="L154" s="168">
        <f>1000*K154/MAX(K154:K161)</f>
        <v>0</v>
      </c>
      <c r="M154" s="169"/>
    </row>
    <row r="155" spans="1:13" ht="12.75">
      <c r="A155" s="123">
        <v>2</v>
      </c>
      <c r="B155" s="288">
        <v>30</v>
      </c>
      <c r="C155" s="289" t="s">
        <v>199</v>
      </c>
      <c r="D155" s="289" t="s">
        <v>267</v>
      </c>
      <c r="E155" s="289" t="s">
        <v>184</v>
      </c>
      <c r="F155" s="289" t="s">
        <v>266</v>
      </c>
      <c r="G155" s="289" t="s">
        <v>247</v>
      </c>
      <c r="H155" s="268">
        <v>358</v>
      </c>
      <c r="I155" s="269">
        <v>70</v>
      </c>
      <c r="J155" s="207">
        <f t="shared" si="15"/>
        <v>0</v>
      </c>
      <c r="K155" s="216">
        <f t="shared" si="16"/>
        <v>428</v>
      </c>
      <c r="L155" s="121">
        <f>1000*K155/MAX(K154:K161)</f>
        <v>957.4944071588367</v>
      </c>
      <c r="M155" s="124"/>
    </row>
    <row r="156" spans="1:13" ht="12.75">
      <c r="A156" s="123">
        <v>3</v>
      </c>
      <c r="B156" s="288">
        <v>23</v>
      </c>
      <c r="C156" s="289" t="s">
        <v>141</v>
      </c>
      <c r="D156" s="289" t="s">
        <v>142</v>
      </c>
      <c r="E156" s="289" t="s">
        <v>96</v>
      </c>
      <c r="F156" s="289" t="s">
        <v>246</v>
      </c>
      <c r="G156" s="289" t="s">
        <v>247</v>
      </c>
      <c r="H156" s="268">
        <v>360</v>
      </c>
      <c r="I156" s="269">
        <v>40</v>
      </c>
      <c r="J156" s="207">
        <f t="shared" si="15"/>
        <v>0</v>
      </c>
      <c r="K156" s="216">
        <f t="shared" si="16"/>
        <v>400</v>
      </c>
      <c r="L156" s="121">
        <f>1000*K156/MAX(K154:K161)</f>
        <v>894.8545861297539</v>
      </c>
      <c r="M156" s="125"/>
    </row>
    <row r="157" spans="1:13" ht="12.75">
      <c r="A157" s="126">
        <v>4</v>
      </c>
      <c r="B157" s="288">
        <v>43</v>
      </c>
      <c r="C157" s="289" t="s">
        <v>104</v>
      </c>
      <c r="D157" s="289" t="s">
        <v>134</v>
      </c>
      <c r="E157" s="289" t="s">
        <v>270</v>
      </c>
      <c r="F157" s="289" t="s">
        <v>269</v>
      </c>
      <c r="G157" s="289" t="s">
        <v>247</v>
      </c>
      <c r="H157" s="268">
        <v>0</v>
      </c>
      <c r="I157" s="269">
        <v>0</v>
      </c>
      <c r="J157" s="207">
        <f t="shared" si="15"/>
        <v>0</v>
      </c>
      <c r="K157" s="216">
        <f t="shared" si="16"/>
        <v>0</v>
      </c>
      <c r="L157" s="121">
        <f>1000*K157/MAX(K154:K161)</f>
        <v>0</v>
      </c>
      <c r="M157" s="127"/>
    </row>
    <row r="158" spans="1:13" ht="12.75">
      <c r="A158" s="123">
        <v>5</v>
      </c>
      <c r="B158" s="288">
        <v>64</v>
      </c>
      <c r="C158" s="289" t="s">
        <v>111</v>
      </c>
      <c r="D158" s="289" t="s">
        <v>112</v>
      </c>
      <c r="E158" s="289" t="s">
        <v>113</v>
      </c>
      <c r="F158" s="289" t="s">
        <v>272</v>
      </c>
      <c r="G158" s="289" t="s">
        <v>247</v>
      </c>
      <c r="H158" s="268">
        <v>357</v>
      </c>
      <c r="I158" s="269">
        <v>90</v>
      </c>
      <c r="J158" s="207">
        <f t="shared" si="15"/>
        <v>0</v>
      </c>
      <c r="K158" s="216">
        <f t="shared" si="16"/>
        <v>447</v>
      </c>
      <c r="L158" s="214">
        <f>1000*K158/MAX(K154:K161)</f>
        <v>1000</v>
      </c>
      <c r="M158" s="124"/>
    </row>
    <row r="159" spans="1:13" ht="12.75">
      <c r="A159" s="123">
        <v>6</v>
      </c>
      <c r="B159" s="314">
        <v>52</v>
      </c>
      <c r="C159" s="5" t="s">
        <v>251</v>
      </c>
      <c r="D159" s="5" t="s">
        <v>252</v>
      </c>
      <c r="E159" s="5" t="s">
        <v>253</v>
      </c>
      <c r="F159" s="5" t="s">
        <v>341</v>
      </c>
      <c r="G159" s="289" t="s">
        <v>247</v>
      </c>
      <c r="H159" s="130">
        <v>357</v>
      </c>
      <c r="I159" s="130">
        <v>20</v>
      </c>
      <c r="J159" s="207">
        <f t="shared" si="15"/>
        <v>0</v>
      </c>
      <c r="K159" s="216">
        <f t="shared" si="16"/>
        <v>377</v>
      </c>
      <c r="L159" s="214">
        <f>1000*K159/MAX(K154:K161)</f>
        <v>843.4004474272931</v>
      </c>
      <c r="M159" s="313"/>
    </row>
    <row r="160" spans="1:13" ht="12.75">
      <c r="A160" s="126">
        <v>7</v>
      </c>
      <c r="B160" s="314">
        <v>35</v>
      </c>
      <c r="C160" s="5" t="s">
        <v>102</v>
      </c>
      <c r="D160" s="5" t="s">
        <v>103</v>
      </c>
      <c r="E160" s="5" t="s">
        <v>75</v>
      </c>
      <c r="F160" s="5" t="s">
        <v>342</v>
      </c>
      <c r="G160" s="289" t="s">
        <v>343</v>
      </c>
      <c r="H160" s="130">
        <v>0</v>
      </c>
      <c r="I160" s="130">
        <v>0</v>
      </c>
      <c r="J160" s="207">
        <f t="shared" si="15"/>
        <v>0</v>
      </c>
      <c r="K160" s="216">
        <f t="shared" si="16"/>
        <v>0</v>
      </c>
      <c r="L160" s="214">
        <f>1000*K160/MAX(K154:K161)</f>
        <v>0</v>
      </c>
      <c r="M160" s="313"/>
    </row>
    <row r="161" spans="1:13" ht="12.75">
      <c r="A161" s="123">
        <v>8</v>
      </c>
      <c r="B161" s="314">
        <v>33</v>
      </c>
      <c r="C161" s="5" t="s">
        <v>127</v>
      </c>
      <c r="D161" s="5" t="s">
        <v>128</v>
      </c>
      <c r="E161" s="5" t="s">
        <v>73</v>
      </c>
      <c r="F161" s="5" t="s">
        <v>342</v>
      </c>
      <c r="G161" s="5" t="s">
        <v>247</v>
      </c>
      <c r="H161" s="130">
        <v>355</v>
      </c>
      <c r="I161" s="130">
        <v>90</v>
      </c>
      <c r="J161" s="207">
        <f t="shared" si="15"/>
        <v>0</v>
      </c>
      <c r="K161" s="216">
        <f t="shared" si="16"/>
        <v>445</v>
      </c>
      <c r="L161" s="214">
        <f>1000*K161/MAX(K154:K161)</f>
        <v>995.5257270693512</v>
      </c>
      <c r="M161" s="313"/>
    </row>
    <row r="162" spans="1:13" ht="13.5" thickBot="1">
      <c r="A162" s="130"/>
      <c r="B162" s="131"/>
      <c r="C162" s="132"/>
      <c r="D162" s="132"/>
      <c r="E162" s="132"/>
      <c r="F162" s="132"/>
      <c r="G162" s="132"/>
      <c r="H162" s="133"/>
      <c r="I162" s="133"/>
      <c r="J162" s="134"/>
      <c r="K162" s="134"/>
      <c r="L162" s="130"/>
      <c r="M162" s="130"/>
    </row>
    <row r="163" spans="1:13" ht="15">
      <c r="A163" s="98"/>
      <c r="B163" s="99"/>
      <c r="C163" s="100" t="s">
        <v>40</v>
      </c>
      <c r="D163" s="253"/>
      <c r="E163" s="253"/>
      <c r="F163" s="253"/>
      <c r="G163" s="253"/>
      <c r="H163" s="101"/>
      <c r="I163" s="102"/>
      <c r="J163" s="102"/>
      <c r="K163" s="102"/>
      <c r="L163" s="102"/>
      <c r="M163" s="102"/>
    </row>
    <row r="164" spans="1:13" ht="18.75" thickBot="1">
      <c r="A164" s="103" t="s">
        <v>41</v>
      </c>
      <c r="B164" s="104"/>
      <c r="C164" s="105" t="s">
        <v>42</v>
      </c>
      <c r="D164" s="254"/>
      <c r="E164" s="254"/>
      <c r="F164" s="254"/>
      <c r="G164" s="254"/>
      <c r="H164" s="106"/>
      <c r="I164" s="102"/>
      <c r="J164" s="102"/>
      <c r="K164" s="102"/>
      <c r="L164" s="102"/>
      <c r="M164" s="102"/>
    </row>
    <row r="165" spans="1:13" ht="13.5" thickBo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1:13" ht="18.75" thickBot="1">
      <c r="A166" s="107" t="s">
        <v>54</v>
      </c>
      <c r="B166" s="108"/>
      <c r="C166" s="109" t="s">
        <v>52</v>
      </c>
      <c r="D166" s="109"/>
      <c r="E166" s="109"/>
      <c r="F166" s="109"/>
      <c r="G166" s="109"/>
      <c r="H166" s="135" t="s">
        <v>45</v>
      </c>
      <c r="I166" s="111">
        <v>40461</v>
      </c>
      <c r="J166" s="112"/>
      <c r="K166" s="112"/>
      <c r="L166" s="112"/>
      <c r="M166" s="112"/>
    </row>
    <row r="167" spans="1:13" ht="13.5" thickBot="1">
      <c r="A167" s="47" t="s">
        <v>5</v>
      </c>
      <c r="B167" s="137" t="s">
        <v>6</v>
      </c>
      <c r="C167" s="138" t="s">
        <v>81</v>
      </c>
      <c r="D167" s="139" t="s">
        <v>118</v>
      </c>
      <c r="E167" s="149" t="s">
        <v>62</v>
      </c>
      <c r="F167" s="152" t="s">
        <v>25</v>
      </c>
      <c r="G167" s="136" t="s">
        <v>145</v>
      </c>
      <c r="H167" s="114" t="s">
        <v>46</v>
      </c>
      <c r="I167" s="114" t="s">
        <v>47</v>
      </c>
      <c r="J167" s="116" t="s">
        <v>48</v>
      </c>
      <c r="K167" s="116"/>
      <c r="L167" s="171" t="s">
        <v>49</v>
      </c>
      <c r="M167" s="172" t="s">
        <v>50</v>
      </c>
    </row>
    <row r="168" spans="1:13" ht="13.5" thickBot="1">
      <c r="A168" s="167">
        <v>1</v>
      </c>
      <c r="B168" s="288">
        <v>72</v>
      </c>
      <c r="C168" s="289" t="s">
        <v>120</v>
      </c>
      <c r="D168" s="289" t="s">
        <v>121</v>
      </c>
      <c r="E168" s="289" t="s">
        <v>122</v>
      </c>
      <c r="F168" s="289" t="s">
        <v>339</v>
      </c>
      <c r="G168" s="311" t="s">
        <v>247</v>
      </c>
      <c r="H168" s="267">
        <v>362</v>
      </c>
      <c r="I168" s="112">
        <v>100</v>
      </c>
      <c r="J168" s="218">
        <f aca="true" t="shared" si="17" ref="J168:J174">IF(H168&gt;360,H168-360,0)</f>
        <v>2</v>
      </c>
      <c r="K168" s="215">
        <f aca="true" t="shared" si="18" ref="K168:K174">IF(H168&gt;=390,360-J168,IF(H168&lt;=360,H168+I168,360-J168+I168))</f>
        <v>458</v>
      </c>
      <c r="L168" s="168">
        <f>1000*K168/MAX(K168:K174)</f>
        <v>1000</v>
      </c>
      <c r="M168" s="169"/>
    </row>
    <row r="169" spans="1:13" ht="13.5" thickBot="1">
      <c r="A169" s="123">
        <v>2</v>
      </c>
      <c r="B169" s="288">
        <v>9</v>
      </c>
      <c r="C169" s="289" t="s">
        <v>234</v>
      </c>
      <c r="D169" s="289" t="s">
        <v>257</v>
      </c>
      <c r="E169" s="289" t="s">
        <v>157</v>
      </c>
      <c r="F169" s="289" t="s">
        <v>258</v>
      </c>
      <c r="G169" s="311" t="s">
        <v>247</v>
      </c>
      <c r="H169" s="268">
        <v>220</v>
      </c>
      <c r="I169" s="269">
        <v>0</v>
      </c>
      <c r="J169" s="207">
        <f t="shared" si="17"/>
        <v>0</v>
      </c>
      <c r="K169" s="216">
        <f t="shared" si="18"/>
        <v>220</v>
      </c>
      <c r="L169" s="121">
        <f>1000*K169/MAX(K168:K174)</f>
        <v>480.34934497816596</v>
      </c>
      <c r="M169" s="124"/>
    </row>
    <row r="170" spans="1:13" ht="13.5" thickBot="1">
      <c r="A170" s="123">
        <v>3</v>
      </c>
      <c r="B170" s="310">
        <v>24</v>
      </c>
      <c r="C170" s="311" t="s">
        <v>143</v>
      </c>
      <c r="D170" s="311" t="s">
        <v>144</v>
      </c>
      <c r="E170" s="311" t="s">
        <v>248</v>
      </c>
      <c r="F170" s="311" t="s">
        <v>246</v>
      </c>
      <c r="G170" s="311" t="s">
        <v>247</v>
      </c>
      <c r="H170" s="268">
        <v>360</v>
      </c>
      <c r="I170" s="269">
        <v>90</v>
      </c>
      <c r="J170" s="207">
        <f t="shared" si="17"/>
        <v>0</v>
      </c>
      <c r="K170" s="216">
        <f t="shared" si="18"/>
        <v>450</v>
      </c>
      <c r="L170" s="121">
        <f>1000*K170/MAX(K168:K174)</f>
        <v>982.5327510917031</v>
      </c>
      <c r="M170" s="125"/>
    </row>
    <row r="171" spans="1:13" ht="12.75">
      <c r="A171" s="126">
        <v>4</v>
      </c>
      <c r="B171" s="288">
        <v>63</v>
      </c>
      <c r="C171" s="289" t="s">
        <v>108</v>
      </c>
      <c r="D171" s="289" t="s">
        <v>109</v>
      </c>
      <c r="E171" s="289" t="s">
        <v>110</v>
      </c>
      <c r="F171" s="289" t="s">
        <v>272</v>
      </c>
      <c r="G171" s="289" t="s">
        <v>247</v>
      </c>
      <c r="H171" s="268">
        <v>355</v>
      </c>
      <c r="I171" s="269">
        <v>70</v>
      </c>
      <c r="J171" s="207">
        <f t="shared" si="17"/>
        <v>0</v>
      </c>
      <c r="K171" s="216">
        <f t="shared" si="18"/>
        <v>425</v>
      </c>
      <c r="L171" s="121">
        <f>1000*K171/MAX(K168:K174)</f>
        <v>927.9475982532751</v>
      </c>
      <c r="M171" s="127"/>
    </row>
    <row r="172" spans="1:13" ht="12.75">
      <c r="A172" s="123">
        <v>5</v>
      </c>
      <c r="B172" s="288">
        <v>15</v>
      </c>
      <c r="C172" s="289" t="s">
        <v>129</v>
      </c>
      <c r="D172" s="289" t="s">
        <v>268</v>
      </c>
      <c r="E172" s="289" t="s">
        <v>156</v>
      </c>
      <c r="F172" s="289" t="s">
        <v>269</v>
      </c>
      <c r="G172" s="289" t="s">
        <v>247</v>
      </c>
      <c r="H172" s="268"/>
      <c r="I172" s="269"/>
      <c r="J172" s="207">
        <f t="shared" si="17"/>
        <v>0</v>
      </c>
      <c r="K172" s="216">
        <f t="shared" si="18"/>
        <v>0</v>
      </c>
      <c r="L172" s="121">
        <f>1000*K172/MAX(K168:K174)</f>
        <v>0</v>
      </c>
      <c r="M172" s="124"/>
    </row>
    <row r="173" spans="1:13" ht="12.75">
      <c r="A173" s="126">
        <v>6</v>
      </c>
      <c r="B173" s="288">
        <v>50</v>
      </c>
      <c r="C173" s="63" t="s">
        <v>254</v>
      </c>
      <c r="D173" s="63" t="s">
        <v>255</v>
      </c>
      <c r="E173" s="63" t="s">
        <v>256</v>
      </c>
      <c r="F173" s="63" t="s">
        <v>341</v>
      </c>
      <c r="G173" s="289" t="s">
        <v>247</v>
      </c>
      <c r="H173" s="148">
        <v>348</v>
      </c>
      <c r="I173" s="75">
        <v>0</v>
      </c>
      <c r="J173" s="207">
        <f t="shared" si="17"/>
        <v>0</v>
      </c>
      <c r="K173" s="216">
        <f t="shared" si="18"/>
        <v>348</v>
      </c>
      <c r="L173" s="121">
        <f>1000*K173/MAX(K168:K173)</f>
        <v>759.8253275109171</v>
      </c>
      <c r="M173" s="120"/>
    </row>
    <row r="174" spans="1:13" ht="12.75">
      <c r="A174" s="123">
        <v>7</v>
      </c>
      <c r="B174" s="288">
        <v>36</v>
      </c>
      <c r="C174" s="63" t="s">
        <v>100</v>
      </c>
      <c r="D174" s="63" t="s">
        <v>101</v>
      </c>
      <c r="E174" s="63" t="s">
        <v>89</v>
      </c>
      <c r="F174" s="63" t="s">
        <v>342</v>
      </c>
      <c r="G174" s="63" t="s">
        <v>344</v>
      </c>
      <c r="H174" s="66"/>
      <c r="I174" s="75"/>
      <c r="J174" s="207">
        <f t="shared" si="17"/>
        <v>0</v>
      </c>
      <c r="K174" s="216">
        <f t="shared" si="18"/>
        <v>0</v>
      </c>
      <c r="L174" s="121">
        <f>1000*K174/MAX(K168:K174)</f>
        <v>0</v>
      </c>
      <c r="M174" s="120"/>
    </row>
    <row r="175" spans="1:13" ht="12.75">
      <c r="A175" s="130"/>
      <c r="B175" s="210"/>
      <c r="C175" s="251"/>
      <c r="D175" s="251"/>
      <c r="E175" s="251"/>
      <c r="F175" s="251"/>
      <c r="G175" s="251"/>
      <c r="H175" s="265"/>
      <c r="I175" s="133"/>
      <c r="J175" s="134"/>
      <c r="K175" s="134"/>
      <c r="L175" s="120"/>
      <c r="M175" s="120"/>
    </row>
    <row r="176" spans="12:13" ht="12.75">
      <c r="L176" s="120"/>
      <c r="M176" s="120"/>
    </row>
    <row r="177" spans="1:13" ht="15.75" thickBot="1">
      <c r="A177" s="261"/>
      <c r="B177" s="102"/>
      <c r="C177" s="262"/>
      <c r="D177" s="262"/>
      <c r="E177" s="262"/>
      <c r="F177" s="262"/>
      <c r="G177" s="262"/>
      <c r="H177" s="263"/>
      <c r="I177" s="102"/>
      <c r="J177" s="102"/>
      <c r="K177" s="102"/>
      <c r="L177" s="102"/>
      <c r="M177" s="102"/>
    </row>
    <row r="178" spans="1:13" ht="18.75">
      <c r="A178" s="98"/>
      <c r="B178" s="99"/>
      <c r="C178" s="100" t="s">
        <v>40</v>
      </c>
      <c r="D178" s="253"/>
      <c r="E178" s="253"/>
      <c r="F178" s="253"/>
      <c r="G178" s="253"/>
      <c r="H178" s="101"/>
      <c r="I178" s="133"/>
      <c r="J178" s="95"/>
      <c r="K178" s="96"/>
      <c r="L178" s="84"/>
      <c r="M178" s="84"/>
    </row>
    <row r="179" spans="1:13" ht="19.5" thickBot="1">
      <c r="A179" s="103" t="s">
        <v>41</v>
      </c>
      <c r="B179" s="104"/>
      <c r="C179" s="105" t="s">
        <v>42</v>
      </c>
      <c r="D179" s="254"/>
      <c r="E179" s="254"/>
      <c r="F179" s="254"/>
      <c r="G179" s="254"/>
      <c r="H179" s="106"/>
      <c r="I179" s="133"/>
      <c r="J179" s="95"/>
      <c r="K179" s="96"/>
      <c r="L179" s="84"/>
      <c r="M179" s="84"/>
    </row>
    <row r="180" spans="1:13" ht="18.75" thickBot="1">
      <c r="A180" s="107" t="s">
        <v>38</v>
      </c>
      <c r="B180" s="108"/>
      <c r="C180" s="109"/>
      <c r="D180" s="109"/>
      <c r="E180" s="109"/>
      <c r="F180" s="109"/>
      <c r="G180" s="109"/>
      <c r="H180" s="135" t="s">
        <v>45</v>
      </c>
      <c r="I180" s="111">
        <v>40461</v>
      </c>
      <c r="J180" s="112"/>
      <c r="K180" s="112"/>
      <c r="L180" s="112"/>
      <c r="M180" s="112"/>
    </row>
    <row r="181" spans="1:13" ht="13.5" thickBot="1">
      <c r="A181" s="47" t="s">
        <v>5</v>
      </c>
      <c r="B181" s="137" t="s">
        <v>6</v>
      </c>
      <c r="C181" s="138" t="s">
        <v>81</v>
      </c>
      <c r="D181" s="139" t="s">
        <v>118</v>
      </c>
      <c r="E181" s="149" t="s">
        <v>62</v>
      </c>
      <c r="F181" s="152" t="s">
        <v>25</v>
      </c>
      <c r="G181" s="136" t="s">
        <v>145</v>
      </c>
      <c r="H181" s="114" t="s">
        <v>46</v>
      </c>
      <c r="I181" s="114" t="s">
        <v>47</v>
      </c>
      <c r="J181" s="116" t="s">
        <v>48</v>
      </c>
      <c r="K181" s="116"/>
      <c r="L181" s="171" t="s">
        <v>49</v>
      </c>
      <c r="M181" s="172" t="s">
        <v>50</v>
      </c>
    </row>
    <row r="182" spans="1:13" ht="12.75">
      <c r="A182" s="167">
        <v>1</v>
      </c>
      <c r="B182" s="288">
        <v>28</v>
      </c>
      <c r="C182" s="289" t="s">
        <v>263</v>
      </c>
      <c r="D182" s="289" t="s">
        <v>264</v>
      </c>
      <c r="E182" s="289" t="s">
        <v>265</v>
      </c>
      <c r="F182" s="289" t="s">
        <v>266</v>
      </c>
      <c r="G182" s="289" t="s">
        <v>247</v>
      </c>
      <c r="H182" s="267">
        <v>365</v>
      </c>
      <c r="I182" s="112">
        <v>90</v>
      </c>
      <c r="J182" s="218">
        <f>IF(H182&gt;360,H182-360,0)</f>
        <v>5</v>
      </c>
      <c r="K182" s="215">
        <f>IF(H182&gt;=390,360-J182,IF(H182&lt;=360,H182+I182,360-J182+I182))</f>
        <v>445</v>
      </c>
      <c r="L182" s="121">
        <f>1000*K182/MAX(K182:K186)</f>
        <v>1000</v>
      </c>
      <c r="M182" s="169"/>
    </row>
    <row r="183" spans="1:13" ht="12.75">
      <c r="A183" s="123">
        <v>2</v>
      </c>
      <c r="B183" s="288">
        <v>64</v>
      </c>
      <c r="C183" s="289" t="s">
        <v>111</v>
      </c>
      <c r="D183" s="289" t="s">
        <v>112</v>
      </c>
      <c r="E183" s="289" t="s">
        <v>113</v>
      </c>
      <c r="F183" s="289" t="s">
        <v>272</v>
      </c>
      <c r="G183" s="289" t="s">
        <v>247</v>
      </c>
      <c r="H183" s="268">
        <v>299</v>
      </c>
      <c r="I183" s="269">
        <v>90</v>
      </c>
      <c r="J183" s="207">
        <f>IF(H183&gt;360,H183-360,0)</f>
        <v>0</v>
      </c>
      <c r="K183" s="216">
        <f>IF(H183&gt;=390,360-J183,IF(H183&lt;=360,H183+I183,360-J183+I183))</f>
        <v>389</v>
      </c>
      <c r="L183" s="121">
        <f>1000*K183/MAX(K182:K186)</f>
        <v>874.1573033707865</v>
      </c>
      <c r="M183" s="124"/>
    </row>
    <row r="184" spans="1:13" ht="12.75">
      <c r="A184" s="123">
        <v>3</v>
      </c>
      <c r="B184" s="288">
        <v>24</v>
      </c>
      <c r="C184" s="289" t="s">
        <v>143</v>
      </c>
      <c r="D184" s="289" t="s">
        <v>144</v>
      </c>
      <c r="E184" s="289" t="s">
        <v>248</v>
      </c>
      <c r="F184" s="289" t="s">
        <v>246</v>
      </c>
      <c r="G184" s="289" t="s">
        <v>247</v>
      </c>
      <c r="H184" s="268"/>
      <c r="I184" s="269"/>
      <c r="J184" s="207">
        <f>IF(H184&gt;360,H184-360,0)</f>
        <v>0</v>
      </c>
      <c r="K184" s="216">
        <f>IF(H184&gt;=390,360-J184,IF(H184&lt;=360,H184+I184,360-J184+I184))</f>
        <v>0</v>
      </c>
      <c r="L184" s="121">
        <f>1000*K184/MAX(K182:K186)</f>
        <v>0</v>
      </c>
      <c r="M184" s="125"/>
    </row>
    <row r="185" spans="1:13" ht="12.75">
      <c r="A185" s="126">
        <v>4</v>
      </c>
      <c r="B185" s="288">
        <v>30</v>
      </c>
      <c r="C185" s="289" t="s">
        <v>199</v>
      </c>
      <c r="D185" s="289" t="s">
        <v>267</v>
      </c>
      <c r="E185" s="289" t="s">
        <v>184</v>
      </c>
      <c r="F185" s="289" t="s">
        <v>266</v>
      </c>
      <c r="G185" s="289" t="s">
        <v>247</v>
      </c>
      <c r="H185" s="268">
        <v>298</v>
      </c>
      <c r="I185" s="269">
        <v>90</v>
      </c>
      <c r="J185" s="207">
        <f>IF(H185&gt;360,H185-360,0)</f>
        <v>0</v>
      </c>
      <c r="K185" s="216">
        <f>IF(H185&gt;=390,360-J185,IF(H185&lt;=360,H185+I185,360-J185+I185))</f>
        <v>388</v>
      </c>
      <c r="L185" s="121">
        <f>1000*K185/MAX(K182:K186)</f>
        <v>871.9101123595506</v>
      </c>
      <c r="M185" s="127"/>
    </row>
    <row r="186" spans="1:13" ht="12.75">
      <c r="A186" s="123">
        <v>5</v>
      </c>
      <c r="B186" s="288">
        <v>72</v>
      </c>
      <c r="C186" s="289" t="s">
        <v>120</v>
      </c>
      <c r="D186" s="289" t="s">
        <v>121</v>
      </c>
      <c r="E186" s="289" t="s">
        <v>122</v>
      </c>
      <c r="F186" s="289" t="s">
        <v>339</v>
      </c>
      <c r="G186" s="289"/>
      <c r="H186" s="268">
        <v>329</v>
      </c>
      <c r="I186" s="269">
        <v>90</v>
      </c>
      <c r="J186" s="207">
        <f>IF(H186&gt;360,H186-360,0)</f>
        <v>0</v>
      </c>
      <c r="K186" s="216">
        <f>IF(H186&gt;=390,360-J186,IF(H186&lt;=360,H186+I186,360-J186+I186))</f>
        <v>419</v>
      </c>
      <c r="L186" s="162">
        <f>1000*K186/MAX(K182:K186)</f>
        <v>941.5730337078652</v>
      </c>
      <c r="M186" s="124"/>
    </row>
  </sheetData>
  <sheetProtection/>
  <mergeCells count="1">
    <mergeCell ref="C11:I11"/>
  </mergeCells>
  <hyperlinks>
    <hyperlink ref="A5" r:id="rId1" display="F:\SM WCup - 35th Ljubljana Cup 2013\www.komarov.vesolje.net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7.140625" style="0" customWidth="1"/>
    <col min="2" max="2" width="5.57421875" style="0" bestFit="1" customWidth="1"/>
    <col min="3" max="3" width="10.57421875" style="0" bestFit="1" customWidth="1"/>
    <col min="4" max="4" width="13.8515625" style="0" bestFit="1" customWidth="1"/>
    <col min="5" max="5" width="12.8515625" style="0" customWidth="1"/>
    <col min="6" max="6" width="12.140625" style="0" bestFit="1" customWidth="1"/>
    <col min="7" max="9" width="5.28125" style="0" customWidth="1"/>
    <col min="10" max="10" width="6.8515625" style="0" customWidth="1"/>
    <col min="11" max="11" width="0" style="0" hidden="1" customWidth="1"/>
    <col min="13" max="13" width="15.00390625" style="0" bestFit="1" customWidth="1"/>
  </cols>
  <sheetData>
    <row r="1" ht="17.25">
      <c r="A1" s="2" t="s">
        <v>148</v>
      </c>
    </row>
    <row r="2" ht="12.75">
      <c r="A2" s="1" t="s">
        <v>3</v>
      </c>
    </row>
    <row r="3" ht="12.75">
      <c r="A3" s="1" t="s">
        <v>4</v>
      </c>
    </row>
    <row r="4" ht="12.75">
      <c r="A4" s="1" t="s">
        <v>149</v>
      </c>
    </row>
    <row r="5" ht="12.75">
      <c r="A5" s="260" t="s">
        <v>19</v>
      </c>
    </row>
    <row r="6" spans="1:6" ht="12.75">
      <c r="A6" s="36"/>
      <c r="B6" s="16"/>
      <c r="C6" s="16"/>
      <c r="D6" s="16"/>
      <c r="E6" s="16"/>
      <c r="F6" s="16"/>
    </row>
    <row r="7" spans="1:6" ht="12.75">
      <c r="A7" s="36"/>
      <c r="B7" s="16"/>
      <c r="C7" s="16"/>
      <c r="D7" s="16"/>
      <c r="E7" s="16"/>
      <c r="F7" s="16"/>
    </row>
    <row r="8" spans="1:6" ht="12.75">
      <c r="A8" s="36"/>
      <c r="B8" s="16"/>
      <c r="C8" s="16"/>
      <c r="D8" s="16"/>
      <c r="E8" s="16"/>
      <c r="F8" s="16"/>
    </row>
    <row r="9" spans="1:5" ht="23.25" thickBot="1">
      <c r="A9" s="36"/>
      <c r="B9" s="16"/>
      <c r="C9" s="7"/>
      <c r="D9" s="7"/>
      <c r="E9" s="160" t="s">
        <v>487</v>
      </c>
    </row>
    <row r="10" spans="1:13" ht="13.5" thickBot="1">
      <c r="A10" s="44" t="s">
        <v>5</v>
      </c>
      <c r="B10" s="67" t="s">
        <v>6</v>
      </c>
      <c r="C10" s="44" t="s">
        <v>117</v>
      </c>
      <c r="D10" s="60" t="s">
        <v>118</v>
      </c>
      <c r="E10" s="60" t="s">
        <v>62</v>
      </c>
      <c r="F10" s="149" t="s">
        <v>25</v>
      </c>
      <c r="G10" s="44" t="s">
        <v>0</v>
      </c>
      <c r="H10" s="204" t="s">
        <v>1</v>
      </c>
      <c r="I10" s="44" t="s">
        <v>2</v>
      </c>
      <c r="J10" s="44" t="s">
        <v>18</v>
      </c>
      <c r="K10" s="55" t="s">
        <v>24</v>
      </c>
      <c r="L10" s="248" t="s">
        <v>30</v>
      </c>
      <c r="M10" s="248" t="s">
        <v>99</v>
      </c>
    </row>
    <row r="11" spans="1:13" ht="13.5" thickBot="1">
      <c r="A11" s="357">
        <v>1</v>
      </c>
      <c r="B11" s="26">
        <v>21</v>
      </c>
      <c r="C11" s="30" t="s">
        <v>221</v>
      </c>
      <c r="D11" s="30" t="s">
        <v>273</v>
      </c>
      <c r="E11" s="26" t="s">
        <v>194</v>
      </c>
      <c r="F11" s="26" t="s">
        <v>177</v>
      </c>
      <c r="G11" s="26">
        <v>180</v>
      </c>
      <c r="H11" s="26">
        <v>180</v>
      </c>
      <c r="I11" s="26">
        <v>180</v>
      </c>
      <c r="J11" s="35">
        <f aca="true" t="shared" si="0" ref="J11:J53">SUM(G11:I11)</f>
        <v>540</v>
      </c>
      <c r="K11" s="55"/>
      <c r="L11" s="161">
        <v>236</v>
      </c>
      <c r="M11" s="249">
        <f>J11+L11</f>
        <v>776</v>
      </c>
    </row>
    <row r="12" spans="1:13" ht="13.5" thickBot="1">
      <c r="A12" s="358">
        <v>2</v>
      </c>
      <c r="B12" s="26">
        <v>42</v>
      </c>
      <c r="C12" s="30" t="s">
        <v>206</v>
      </c>
      <c r="D12" s="30" t="s">
        <v>274</v>
      </c>
      <c r="E12" s="26" t="s">
        <v>187</v>
      </c>
      <c r="F12" s="26" t="s">
        <v>182</v>
      </c>
      <c r="G12" s="26">
        <v>180</v>
      </c>
      <c r="H12" s="26">
        <v>180</v>
      </c>
      <c r="I12" s="26">
        <v>180</v>
      </c>
      <c r="J12" s="35">
        <f t="shared" si="0"/>
        <v>540</v>
      </c>
      <c r="K12" s="58" t="e">
        <f>100*((J12/540)+(LOG(#REF!)/10-LOG(A12)/10))</f>
        <v>#REF!</v>
      </c>
      <c r="L12" s="161">
        <v>231</v>
      </c>
      <c r="M12" s="249">
        <f>J12+L12</f>
        <v>771</v>
      </c>
    </row>
    <row r="13" spans="1:13" ht="13.5" thickBot="1">
      <c r="A13" s="358">
        <v>3</v>
      </c>
      <c r="B13" s="26">
        <v>47</v>
      </c>
      <c r="C13" s="30" t="s">
        <v>209</v>
      </c>
      <c r="D13" s="30" t="s">
        <v>275</v>
      </c>
      <c r="E13" s="26" t="s">
        <v>188</v>
      </c>
      <c r="F13" s="26" t="s">
        <v>241</v>
      </c>
      <c r="G13" s="26">
        <v>180</v>
      </c>
      <c r="H13" s="26">
        <v>180</v>
      </c>
      <c r="I13" s="26">
        <v>180</v>
      </c>
      <c r="J13" s="35">
        <f t="shared" si="0"/>
        <v>540</v>
      </c>
      <c r="K13" s="59" t="e">
        <f>100*((J13/540)+(LOG(#REF!)/10-LOG(A13)/10))</f>
        <v>#REF!</v>
      </c>
      <c r="L13" s="179">
        <v>222</v>
      </c>
      <c r="M13" s="250">
        <f>J13+L13</f>
        <v>762</v>
      </c>
    </row>
    <row r="14" spans="1:11" ht="12.75">
      <c r="A14" s="359">
        <v>4</v>
      </c>
      <c r="B14" s="26">
        <v>6</v>
      </c>
      <c r="C14" s="30" t="s">
        <v>211</v>
      </c>
      <c r="D14" s="30" t="s">
        <v>276</v>
      </c>
      <c r="E14" s="26" t="s">
        <v>150</v>
      </c>
      <c r="F14" s="26" t="s">
        <v>177</v>
      </c>
      <c r="G14" s="26">
        <v>180</v>
      </c>
      <c r="H14" s="26">
        <v>173</v>
      </c>
      <c r="I14" s="26">
        <v>180</v>
      </c>
      <c r="J14" s="26">
        <f t="shared" si="0"/>
        <v>533</v>
      </c>
      <c r="K14" s="59" t="e">
        <f>100*((J14/540)+(LOG(#REF!)/10-LOG(A14)/10))</f>
        <v>#REF!</v>
      </c>
    </row>
    <row r="15" spans="1:11" ht="12.75">
      <c r="A15" s="362" t="s">
        <v>384</v>
      </c>
      <c r="B15" s="26">
        <v>2</v>
      </c>
      <c r="C15" s="30" t="s">
        <v>143</v>
      </c>
      <c r="D15" s="30" t="s">
        <v>277</v>
      </c>
      <c r="E15" s="26" t="s">
        <v>153</v>
      </c>
      <c r="F15" s="26" t="s">
        <v>177</v>
      </c>
      <c r="G15" s="26">
        <v>180</v>
      </c>
      <c r="H15" s="26">
        <v>180</v>
      </c>
      <c r="I15" s="26">
        <v>171</v>
      </c>
      <c r="J15" s="26">
        <f t="shared" si="0"/>
        <v>531</v>
      </c>
      <c r="K15" s="59" t="e">
        <f>100*((J15/540)+(LOG(#REF!)/10-LOG(A15)/10))</f>
        <v>#REF!</v>
      </c>
    </row>
    <row r="16" spans="1:11" ht="12.75">
      <c r="A16" s="362" t="s">
        <v>384</v>
      </c>
      <c r="B16" s="26">
        <v>31</v>
      </c>
      <c r="C16" s="30" t="s">
        <v>212</v>
      </c>
      <c r="D16" s="30" t="s">
        <v>278</v>
      </c>
      <c r="E16" s="26" t="s">
        <v>189</v>
      </c>
      <c r="F16" s="26" t="s">
        <v>236</v>
      </c>
      <c r="G16" s="26">
        <v>180</v>
      </c>
      <c r="H16" s="26">
        <v>180</v>
      </c>
      <c r="I16" s="26">
        <v>171</v>
      </c>
      <c r="J16" s="26">
        <f t="shared" si="0"/>
        <v>531</v>
      </c>
      <c r="K16" s="59" t="e">
        <f>100*((J16/540)+(LOG(#REF!)/10-LOG(A16)/10))</f>
        <v>#REF!</v>
      </c>
    </row>
    <row r="17" spans="1:11" ht="12.75">
      <c r="A17" s="359">
        <v>7</v>
      </c>
      <c r="B17" s="26">
        <v>20</v>
      </c>
      <c r="C17" s="30" t="s">
        <v>220</v>
      </c>
      <c r="D17" s="30" t="s">
        <v>279</v>
      </c>
      <c r="E17" s="26" t="s">
        <v>193</v>
      </c>
      <c r="F17" s="26" t="s">
        <v>177</v>
      </c>
      <c r="G17" s="26">
        <v>180</v>
      </c>
      <c r="H17" s="26">
        <v>170</v>
      </c>
      <c r="I17" s="26">
        <v>180</v>
      </c>
      <c r="J17" s="26">
        <f t="shared" si="0"/>
        <v>530</v>
      </c>
      <c r="K17" s="59" t="e">
        <f>100*((J17/540)+(LOG(#REF!)/10-LOG(A17)/10))</f>
        <v>#REF!</v>
      </c>
    </row>
    <row r="18" spans="1:11" ht="12.75">
      <c r="A18" s="360">
        <v>8</v>
      </c>
      <c r="B18" s="26">
        <v>48</v>
      </c>
      <c r="C18" s="30" t="s">
        <v>204</v>
      </c>
      <c r="D18" s="30" t="s">
        <v>280</v>
      </c>
      <c r="E18" s="26" t="s">
        <v>186</v>
      </c>
      <c r="F18" s="26" t="s">
        <v>241</v>
      </c>
      <c r="G18" s="26">
        <v>180</v>
      </c>
      <c r="H18" s="26">
        <v>170</v>
      </c>
      <c r="I18" s="26">
        <v>180</v>
      </c>
      <c r="J18" s="26">
        <f t="shared" si="0"/>
        <v>530</v>
      </c>
      <c r="K18" s="59" t="e">
        <f>100*((J18/540)+(LOG(#REF!)/10-LOG(A18)/10))</f>
        <v>#REF!</v>
      </c>
    </row>
    <row r="19" spans="1:11" ht="12.75">
      <c r="A19" s="359">
        <v>9</v>
      </c>
      <c r="B19" s="26">
        <v>19</v>
      </c>
      <c r="C19" s="30" t="s">
        <v>208</v>
      </c>
      <c r="D19" s="30" t="s">
        <v>281</v>
      </c>
      <c r="E19" s="26" t="s">
        <v>57</v>
      </c>
      <c r="F19" s="26" t="s">
        <v>177</v>
      </c>
      <c r="G19" s="26">
        <v>180</v>
      </c>
      <c r="H19" s="26">
        <v>167</v>
      </c>
      <c r="I19" s="26">
        <v>180</v>
      </c>
      <c r="J19" s="26">
        <f t="shared" si="0"/>
        <v>527</v>
      </c>
      <c r="K19" s="59"/>
    </row>
    <row r="20" spans="1:11" ht="12.75">
      <c r="A20" s="359">
        <v>10</v>
      </c>
      <c r="B20" s="26">
        <v>7</v>
      </c>
      <c r="C20" s="30" t="s">
        <v>217</v>
      </c>
      <c r="D20" s="30" t="s">
        <v>282</v>
      </c>
      <c r="E20" s="26" t="s">
        <v>155</v>
      </c>
      <c r="F20" s="26" t="s">
        <v>177</v>
      </c>
      <c r="G20" s="26">
        <v>167</v>
      </c>
      <c r="H20" s="26">
        <v>180</v>
      </c>
      <c r="I20" s="26">
        <v>180</v>
      </c>
      <c r="J20" s="26">
        <f t="shared" si="0"/>
        <v>527</v>
      </c>
      <c r="K20" s="59" t="e">
        <f>100*((J20/540)+(LOG(#REF!)/10-LOG(A20)/10))</f>
        <v>#REF!</v>
      </c>
    </row>
    <row r="21" spans="1:11" ht="12.75">
      <c r="A21" s="359">
        <v>11</v>
      </c>
      <c r="B21" s="26">
        <v>30</v>
      </c>
      <c r="C21" s="30" t="s">
        <v>199</v>
      </c>
      <c r="D21" s="30" t="s">
        <v>267</v>
      </c>
      <c r="E21" s="26" t="s">
        <v>184</v>
      </c>
      <c r="F21" s="26" t="s">
        <v>236</v>
      </c>
      <c r="G21" s="26">
        <v>180</v>
      </c>
      <c r="H21" s="26">
        <v>180</v>
      </c>
      <c r="I21" s="26">
        <v>118</v>
      </c>
      <c r="J21" s="26">
        <f t="shared" si="0"/>
        <v>478</v>
      </c>
      <c r="K21" s="59" t="e">
        <f>100*((J21/540)+(LOG(#REF!)/10-LOG(A21)/10))</f>
        <v>#REF!</v>
      </c>
    </row>
    <row r="22" spans="1:11" ht="12.75">
      <c r="A22" s="359">
        <v>12</v>
      </c>
      <c r="B22" s="26">
        <v>4</v>
      </c>
      <c r="C22" s="30" t="s">
        <v>131</v>
      </c>
      <c r="D22" s="30" t="s">
        <v>132</v>
      </c>
      <c r="E22" s="26" t="s">
        <v>133</v>
      </c>
      <c r="F22" s="26" t="s">
        <v>61</v>
      </c>
      <c r="G22" s="26">
        <v>140</v>
      </c>
      <c r="H22" s="26">
        <v>132</v>
      </c>
      <c r="I22" s="26">
        <v>150</v>
      </c>
      <c r="J22" s="26">
        <f t="shared" si="0"/>
        <v>422</v>
      </c>
      <c r="K22" s="59" t="e">
        <f>100*((J22/540)+(LOG(#REF!)/10-LOG(A22)/10))</f>
        <v>#REF!</v>
      </c>
    </row>
    <row r="23" spans="1:11" ht="12.75">
      <c r="A23" s="359">
        <v>13</v>
      </c>
      <c r="B23" s="26">
        <v>39</v>
      </c>
      <c r="C23" s="30" t="s">
        <v>283</v>
      </c>
      <c r="D23" s="30" t="s">
        <v>284</v>
      </c>
      <c r="E23" s="26" t="s">
        <v>60</v>
      </c>
      <c r="F23" s="26" t="s">
        <v>245</v>
      </c>
      <c r="G23" s="26">
        <v>143</v>
      </c>
      <c r="H23" s="26">
        <v>127</v>
      </c>
      <c r="I23" s="26">
        <v>150</v>
      </c>
      <c r="J23" s="26">
        <f t="shared" si="0"/>
        <v>420</v>
      </c>
      <c r="K23" s="59" t="e">
        <f>100*((J23/540)+(LOG(#REF!)/10-LOG(A23)/10))</f>
        <v>#REF!</v>
      </c>
    </row>
    <row r="24" spans="1:11" ht="12.75">
      <c r="A24" s="360">
        <v>14</v>
      </c>
      <c r="B24" s="26">
        <v>10</v>
      </c>
      <c r="C24" s="30" t="s">
        <v>222</v>
      </c>
      <c r="D24" s="30" t="s">
        <v>285</v>
      </c>
      <c r="E24" s="26" t="s">
        <v>86</v>
      </c>
      <c r="F24" s="26" t="s">
        <v>58</v>
      </c>
      <c r="G24" s="26">
        <v>117</v>
      </c>
      <c r="H24" s="26">
        <v>128</v>
      </c>
      <c r="I24" s="26">
        <v>136</v>
      </c>
      <c r="J24" s="26">
        <f t="shared" si="0"/>
        <v>381</v>
      </c>
      <c r="K24" s="59" t="e">
        <f>100*((J24/540)+(LOG(#REF!)/10-LOG(A24)/10))</f>
        <v>#REF!</v>
      </c>
    </row>
    <row r="25" spans="1:11" ht="12.75">
      <c r="A25" s="359">
        <v>15</v>
      </c>
      <c r="B25" s="26">
        <v>3</v>
      </c>
      <c r="C25" s="30" t="s">
        <v>286</v>
      </c>
      <c r="D25" s="30" t="s">
        <v>287</v>
      </c>
      <c r="E25" s="26" t="s">
        <v>151</v>
      </c>
      <c r="F25" s="26" t="s">
        <v>61</v>
      </c>
      <c r="G25" s="26">
        <v>119</v>
      </c>
      <c r="H25" s="26">
        <v>158</v>
      </c>
      <c r="I25" s="26">
        <v>90</v>
      </c>
      <c r="J25" s="26">
        <f t="shared" si="0"/>
        <v>367</v>
      </c>
      <c r="K25" s="62" t="e">
        <f>100*((J25/540)+(LOG(#REF!)/10-LOG(A25)/10))</f>
        <v>#REF!</v>
      </c>
    </row>
    <row r="26" spans="1:11" ht="12.75">
      <c r="A26" s="362" t="s">
        <v>385</v>
      </c>
      <c r="B26" s="26">
        <v>33</v>
      </c>
      <c r="C26" s="30" t="s">
        <v>127</v>
      </c>
      <c r="D26" s="30" t="s">
        <v>128</v>
      </c>
      <c r="E26" s="26" t="s">
        <v>73</v>
      </c>
      <c r="F26" s="26" t="s">
        <v>58</v>
      </c>
      <c r="G26" s="26">
        <v>0</v>
      </c>
      <c r="H26" s="26">
        <v>180</v>
      </c>
      <c r="I26" s="26">
        <v>170</v>
      </c>
      <c r="J26" s="26">
        <f t="shared" si="0"/>
        <v>350</v>
      </c>
      <c r="K26" s="62" t="e">
        <f>100*((J26/540)+(LOG(#REF!)/10-LOG(A26)/10))</f>
        <v>#REF!</v>
      </c>
    </row>
    <row r="27" spans="1:10" ht="12.75">
      <c r="A27" s="362" t="s">
        <v>385</v>
      </c>
      <c r="B27" s="26">
        <v>41</v>
      </c>
      <c r="C27" s="30" t="s">
        <v>227</v>
      </c>
      <c r="D27" s="30" t="s">
        <v>288</v>
      </c>
      <c r="E27" s="26" t="s">
        <v>197</v>
      </c>
      <c r="F27" s="26" t="s">
        <v>244</v>
      </c>
      <c r="G27" s="26">
        <v>145</v>
      </c>
      <c r="H27" s="26">
        <v>68</v>
      </c>
      <c r="I27" s="26">
        <v>137</v>
      </c>
      <c r="J27" s="26">
        <f t="shared" si="0"/>
        <v>350</v>
      </c>
    </row>
    <row r="28" spans="1:10" ht="12.75">
      <c r="A28" s="362" t="s">
        <v>386</v>
      </c>
      <c r="B28" s="26">
        <v>36</v>
      </c>
      <c r="C28" s="30" t="s">
        <v>100</v>
      </c>
      <c r="D28" s="30" t="s">
        <v>101</v>
      </c>
      <c r="E28" s="26" t="s">
        <v>89</v>
      </c>
      <c r="F28" s="26" t="s">
        <v>58</v>
      </c>
      <c r="G28" s="26">
        <v>100</v>
      </c>
      <c r="H28" s="26">
        <v>105</v>
      </c>
      <c r="I28" s="26">
        <v>138</v>
      </c>
      <c r="J28" s="26">
        <f t="shared" si="0"/>
        <v>343</v>
      </c>
    </row>
    <row r="29" spans="1:10" ht="12.75">
      <c r="A29" s="362" t="s">
        <v>386</v>
      </c>
      <c r="B29" s="26">
        <v>5</v>
      </c>
      <c r="C29" s="30" t="s">
        <v>231</v>
      </c>
      <c r="D29" s="30" t="s">
        <v>289</v>
      </c>
      <c r="E29" s="26" t="s">
        <v>152</v>
      </c>
      <c r="F29" s="26" t="s">
        <v>177</v>
      </c>
      <c r="G29" s="26">
        <v>0</v>
      </c>
      <c r="H29" s="26">
        <v>180</v>
      </c>
      <c r="I29" s="26">
        <v>163</v>
      </c>
      <c r="J29" s="26">
        <f t="shared" si="0"/>
        <v>343</v>
      </c>
    </row>
    <row r="30" spans="1:10" ht="12.75">
      <c r="A30" s="360">
        <v>20</v>
      </c>
      <c r="B30" s="26">
        <v>34</v>
      </c>
      <c r="C30" s="30" t="s">
        <v>201</v>
      </c>
      <c r="D30" s="30" t="s">
        <v>290</v>
      </c>
      <c r="E30" s="26" t="s">
        <v>74</v>
      </c>
      <c r="F30" s="26" t="s">
        <v>58</v>
      </c>
      <c r="G30" s="26">
        <v>81</v>
      </c>
      <c r="H30" s="26">
        <v>120</v>
      </c>
      <c r="I30" s="26">
        <v>106</v>
      </c>
      <c r="J30" s="26">
        <f t="shared" si="0"/>
        <v>307</v>
      </c>
    </row>
    <row r="31" spans="1:10" ht="12.75">
      <c r="A31" s="359">
        <v>21</v>
      </c>
      <c r="B31" s="26">
        <v>38</v>
      </c>
      <c r="C31" s="30" t="s">
        <v>291</v>
      </c>
      <c r="D31" s="30" t="s">
        <v>292</v>
      </c>
      <c r="E31" s="26" t="s">
        <v>293</v>
      </c>
      <c r="F31" s="26" t="s">
        <v>245</v>
      </c>
      <c r="G31" s="26">
        <v>89</v>
      </c>
      <c r="H31" s="26">
        <v>116</v>
      </c>
      <c r="I31" s="26">
        <v>100</v>
      </c>
      <c r="J31" s="26">
        <f t="shared" si="0"/>
        <v>305</v>
      </c>
    </row>
    <row r="32" spans="1:10" ht="12.75">
      <c r="A32" s="359">
        <v>22</v>
      </c>
      <c r="B32" s="26">
        <v>27</v>
      </c>
      <c r="C32" s="30" t="s">
        <v>201</v>
      </c>
      <c r="D32" s="30" t="s">
        <v>294</v>
      </c>
      <c r="E32" s="26" t="s">
        <v>185</v>
      </c>
      <c r="F32" s="26" t="s">
        <v>177</v>
      </c>
      <c r="G32" s="26">
        <v>81</v>
      </c>
      <c r="H32" s="26">
        <v>129</v>
      </c>
      <c r="I32" s="26">
        <v>74</v>
      </c>
      <c r="J32" s="26">
        <f t="shared" si="0"/>
        <v>284</v>
      </c>
    </row>
    <row r="33" spans="1:10" ht="12.75">
      <c r="A33" s="359">
        <v>23</v>
      </c>
      <c r="B33" s="26">
        <v>37</v>
      </c>
      <c r="C33" s="30" t="s">
        <v>229</v>
      </c>
      <c r="D33" s="30" t="s">
        <v>295</v>
      </c>
      <c r="E33" s="26" t="s">
        <v>198</v>
      </c>
      <c r="F33" s="26" t="s">
        <v>245</v>
      </c>
      <c r="G33" s="26">
        <v>90</v>
      </c>
      <c r="H33" s="26">
        <v>87</v>
      </c>
      <c r="I33" s="26">
        <v>86</v>
      </c>
      <c r="J33" s="26">
        <f t="shared" si="0"/>
        <v>263</v>
      </c>
    </row>
    <row r="34" spans="1:10" ht="12.75">
      <c r="A34" s="359">
        <v>24</v>
      </c>
      <c r="B34" s="26">
        <v>32</v>
      </c>
      <c r="C34" s="30" t="s">
        <v>214</v>
      </c>
      <c r="D34" s="30" t="s">
        <v>296</v>
      </c>
      <c r="E34" s="26" t="s">
        <v>190</v>
      </c>
      <c r="F34" s="26" t="s">
        <v>236</v>
      </c>
      <c r="G34" s="26">
        <v>0</v>
      </c>
      <c r="H34" s="26">
        <v>130</v>
      </c>
      <c r="I34" s="26">
        <v>110</v>
      </c>
      <c r="J34" s="26">
        <f t="shared" si="0"/>
        <v>240</v>
      </c>
    </row>
    <row r="35" spans="1:10" ht="12.75">
      <c r="A35" s="359">
        <v>25</v>
      </c>
      <c r="B35" s="26">
        <v>40</v>
      </c>
      <c r="C35" s="30" t="s">
        <v>224</v>
      </c>
      <c r="D35" s="30" t="s">
        <v>297</v>
      </c>
      <c r="E35" s="26" t="s">
        <v>195</v>
      </c>
      <c r="F35" s="26" t="s">
        <v>244</v>
      </c>
      <c r="G35" s="26">
        <v>0</v>
      </c>
      <c r="H35" s="26">
        <v>113</v>
      </c>
      <c r="I35" s="26">
        <v>124</v>
      </c>
      <c r="J35" s="26">
        <f t="shared" si="0"/>
        <v>237</v>
      </c>
    </row>
    <row r="36" spans="1:10" ht="12.75">
      <c r="A36" s="360">
        <v>26</v>
      </c>
      <c r="B36" s="26">
        <v>9</v>
      </c>
      <c r="C36" s="30" t="s">
        <v>234</v>
      </c>
      <c r="D36" s="30" t="s">
        <v>257</v>
      </c>
      <c r="E36" s="26" t="s">
        <v>157</v>
      </c>
      <c r="F36" s="26" t="s">
        <v>61</v>
      </c>
      <c r="G36" s="26">
        <v>0</v>
      </c>
      <c r="H36" s="26">
        <v>96</v>
      </c>
      <c r="I36" s="26">
        <v>138</v>
      </c>
      <c r="J36" s="26">
        <f t="shared" si="0"/>
        <v>234</v>
      </c>
    </row>
    <row r="37" spans="1:10" ht="12.75">
      <c r="A37" s="359">
        <v>27</v>
      </c>
      <c r="B37" s="26">
        <v>57</v>
      </c>
      <c r="C37" s="30" t="s">
        <v>123</v>
      </c>
      <c r="D37" s="30" t="s">
        <v>124</v>
      </c>
      <c r="E37" s="26" t="s">
        <v>298</v>
      </c>
      <c r="F37" s="26" t="s">
        <v>179</v>
      </c>
      <c r="G37" s="26" t="s">
        <v>20</v>
      </c>
      <c r="H37" s="26">
        <v>101</v>
      </c>
      <c r="I37" s="26">
        <v>110</v>
      </c>
      <c r="J37" s="26">
        <f t="shared" si="0"/>
        <v>211</v>
      </c>
    </row>
    <row r="38" spans="1:10" ht="12.75">
      <c r="A38" s="359">
        <v>28</v>
      </c>
      <c r="B38" s="26">
        <v>35</v>
      </c>
      <c r="C38" s="30" t="s">
        <v>102</v>
      </c>
      <c r="D38" s="30" t="s">
        <v>103</v>
      </c>
      <c r="E38" s="26" t="s">
        <v>75</v>
      </c>
      <c r="F38" s="26" t="s">
        <v>58</v>
      </c>
      <c r="G38" s="26">
        <v>96</v>
      </c>
      <c r="H38" s="26">
        <v>0</v>
      </c>
      <c r="I38" s="26">
        <v>111</v>
      </c>
      <c r="J38" s="26">
        <f t="shared" si="0"/>
        <v>207</v>
      </c>
    </row>
    <row r="39" spans="1:10" ht="12.75">
      <c r="A39" s="360">
        <v>29</v>
      </c>
      <c r="B39" s="26">
        <v>54</v>
      </c>
      <c r="C39" s="30" t="s">
        <v>299</v>
      </c>
      <c r="D39" s="30" t="s">
        <v>300</v>
      </c>
      <c r="E39" s="26" t="s">
        <v>301</v>
      </c>
      <c r="F39" s="26" t="s">
        <v>179</v>
      </c>
      <c r="G39" s="26">
        <v>142</v>
      </c>
      <c r="H39" s="26" t="s">
        <v>20</v>
      </c>
      <c r="I39" s="26" t="s">
        <v>20</v>
      </c>
      <c r="J39" s="26">
        <f t="shared" si="0"/>
        <v>142</v>
      </c>
    </row>
    <row r="40" spans="1:10" ht="12.75">
      <c r="A40" s="359">
        <v>30</v>
      </c>
      <c r="B40" s="26">
        <v>55</v>
      </c>
      <c r="C40" s="30" t="s">
        <v>302</v>
      </c>
      <c r="D40" s="30" t="s">
        <v>303</v>
      </c>
      <c r="E40" s="26" t="s">
        <v>304</v>
      </c>
      <c r="F40" s="26" t="s">
        <v>179</v>
      </c>
      <c r="G40" s="26">
        <v>0</v>
      </c>
      <c r="H40" s="26">
        <v>132</v>
      </c>
      <c r="I40" s="26" t="s">
        <v>20</v>
      </c>
      <c r="J40" s="26">
        <f t="shared" si="0"/>
        <v>132</v>
      </c>
    </row>
    <row r="41" spans="1:10" ht="12.75">
      <c r="A41" s="359">
        <v>31</v>
      </c>
      <c r="B41" s="26">
        <v>11</v>
      </c>
      <c r="C41" s="30" t="s">
        <v>219</v>
      </c>
      <c r="D41" s="30" t="s">
        <v>305</v>
      </c>
      <c r="E41" s="26" t="s">
        <v>162</v>
      </c>
      <c r="F41" s="26" t="s">
        <v>181</v>
      </c>
      <c r="G41" s="26">
        <v>78</v>
      </c>
      <c r="H41" s="26">
        <v>0</v>
      </c>
      <c r="I41" s="26">
        <v>50</v>
      </c>
      <c r="J41" s="26">
        <f t="shared" si="0"/>
        <v>128</v>
      </c>
    </row>
    <row r="42" spans="1:10" ht="12.75">
      <c r="A42" s="360">
        <v>32</v>
      </c>
      <c r="B42" s="26">
        <v>53</v>
      </c>
      <c r="C42" s="30" t="s">
        <v>216</v>
      </c>
      <c r="D42" s="30" t="s">
        <v>306</v>
      </c>
      <c r="E42" s="26" t="s">
        <v>191</v>
      </c>
      <c r="F42" s="26" t="s">
        <v>182</v>
      </c>
      <c r="G42" s="26">
        <v>61</v>
      </c>
      <c r="H42" s="26">
        <v>64</v>
      </c>
      <c r="I42" s="26">
        <v>0</v>
      </c>
      <c r="J42" s="26">
        <f t="shared" si="0"/>
        <v>125</v>
      </c>
    </row>
    <row r="43" spans="1:10" ht="12.75">
      <c r="A43" s="359">
        <v>33</v>
      </c>
      <c r="B43" s="26">
        <v>8</v>
      </c>
      <c r="C43" s="30" t="s">
        <v>307</v>
      </c>
      <c r="D43" s="30" t="s">
        <v>308</v>
      </c>
      <c r="E43" s="26" t="s">
        <v>158</v>
      </c>
      <c r="F43" s="26" t="s">
        <v>179</v>
      </c>
      <c r="G43" s="26" t="s">
        <v>20</v>
      </c>
      <c r="H43" s="26">
        <v>58</v>
      </c>
      <c r="I43" s="26">
        <v>40</v>
      </c>
      <c r="J43" s="26">
        <f t="shared" si="0"/>
        <v>98</v>
      </c>
    </row>
    <row r="44" spans="1:10" ht="12.75">
      <c r="A44" s="359">
        <v>34</v>
      </c>
      <c r="B44" s="26">
        <v>12</v>
      </c>
      <c r="C44" s="30" t="s">
        <v>129</v>
      </c>
      <c r="D44" s="30" t="s">
        <v>309</v>
      </c>
      <c r="E44" s="26" t="s">
        <v>161</v>
      </c>
      <c r="F44" s="26" t="s">
        <v>181</v>
      </c>
      <c r="G44" s="26">
        <v>50</v>
      </c>
      <c r="H44" s="26">
        <v>0</v>
      </c>
      <c r="I44" s="26">
        <v>33</v>
      </c>
      <c r="J44" s="26">
        <f t="shared" si="0"/>
        <v>83</v>
      </c>
    </row>
    <row r="45" spans="1:10" ht="12.75">
      <c r="A45" s="363" t="s">
        <v>383</v>
      </c>
      <c r="B45" s="26">
        <v>49</v>
      </c>
      <c r="C45" s="30" t="s">
        <v>310</v>
      </c>
      <c r="D45" s="30" t="s">
        <v>311</v>
      </c>
      <c r="E45" s="26" t="s">
        <v>312</v>
      </c>
      <c r="F45" s="26" t="s">
        <v>179</v>
      </c>
      <c r="G45" s="26" t="s">
        <v>20</v>
      </c>
      <c r="H45" s="26">
        <v>0</v>
      </c>
      <c r="I45" s="26">
        <v>82</v>
      </c>
      <c r="J45" s="26">
        <f t="shared" si="0"/>
        <v>82</v>
      </c>
    </row>
    <row r="46" spans="1:10" ht="12.75">
      <c r="A46" s="362" t="s">
        <v>383</v>
      </c>
      <c r="B46" s="26">
        <v>58</v>
      </c>
      <c r="C46" s="30" t="s">
        <v>313</v>
      </c>
      <c r="D46" s="30" t="s">
        <v>314</v>
      </c>
      <c r="E46" s="26" t="s">
        <v>315</v>
      </c>
      <c r="F46" s="26" t="s">
        <v>179</v>
      </c>
      <c r="G46" s="26" t="s">
        <v>20</v>
      </c>
      <c r="H46" s="26">
        <v>82</v>
      </c>
      <c r="I46" s="26" t="s">
        <v>20</v>
      </c>
      <c r="J46" s="26">
        <f t="shared" si="0"/>
        <v>82</v>
      </c>
    </row>
    <row r="47" spans="1:10" ht="12.75">
      <c r="A47" s="359">
        <v>37</v>
      </c>
      <c r="B47" s="26">
        <v>44</v>
      </c>
      <c r="C47" s="30" t="s">
        <v>130</v>
      </c>
      <c r="D47" s="30" t="s">
        <v>316</v>
      </c>
      <c r="E47" s="26" t="s">
        <v>156</v>
      </c>
      <c r="F47" s="26" t="s">
        <v>181</v>
      </c>
      <c r="G47" s="26">
        <v>0</v>
      </c>
      <c r="H47" s="26">
        <v>80</v>
      </c>
      <c r="I47" s="26">
        <v>0</v>
      </c>
      <c r="J47" s="26">
        <f t="shared" si="0"/>
        <v>80</v>
      </c>
    </row>
    <row r="48" spans="1:10" ht="12.75">
      <c r="A48" s="360">
        <v>38</v>
      </c>
      <c r="B48" s="26">
        <v>50</v>
      </c>
      <c r="C48" s="30" t="s">
        <v>254</v>
      </c>
      <c r="D48" s="30" t="s">
        <v>255</v>
      </c>
      <c r="E48" s="26" t="s">
        <v>256</v>
      </c>
      <c r="F48" s="26" t="s">
        <v>182</v>
      </c>
      <c r="G48" s="26">
        <v>48</v>
      </c>
      <c r="H48" s="26">
        <v>0</v>
      </c>
      <c r="I48" s="26">
        <v>0</v>
      </c>
      <c r="J48" s="26">
        <f t="shared" si="0"/>
        <v>48</v>
      </c>
    </row>
    <row r="49" spans="1:10" ht="12.75">
      <c r="A49" s="359">
        <v>39</v>
      </c>
      <c r="B49" s="26">
        <v>52</v>
      </c>
      <c r="C49" s="30" t="s">
        <v>251</v>
      </c>
      <c r="D49" s="30" t="s">
        <v>252</v>
      </c>
      <c r="E49" s="26" t="s">
        <v>253</v>
      </c>
      <c r="F49" s="26" t="s">
        <v>182</v>
      </c>
      <c r="G49" s="26">
        <v>0</v>
      </c>
      <c r="H49" s="26">
        <v>0</v>
      </c>
      <c r="I49" s="26">
        <v>0</v>
      </c>
      <c r="J49" s="26">
        <f t="shared" si="0"/>
        <v>0</v>
      </c>
    </row>
    <row r="50" spans="1:10" ht="12.75">
      <c r="A50" s="359">
        <v>40</v>
      </c>
      <c r="B50" s="26">
        <v>45</v>
      </c>
      <c r="C50" s="30" t="s">
        <v>135</v>
      </c>
      <c r="D50" s="30" t="s">
        <v>136</v>
      </c>
      <c r="E50" s="26" t="s">
        <v>137</v>
      </c>
      <c r="F50" s="26" t="s">
        <v>181</v>
      </c>
      <c r="G50" s="26" t="s">
        <v>20</v>
      </c>
      <c r="H50" s="26" t="s">
        <v>20</v>
      </c>
      <c r="I50" s="26" t="s">
        <v>20</v>
      </c>
      <c r="J50" s="52">
        <f t="shared" si="0"/>
        <v>0</v>
      </c>
    </row>
    <row r="51" spans="1:10" ht="12.75">
      <c r="A51" s="360">
        <v>41</v>
      </c>
      <c r="B51" s="26">
        <v>25</v>
      </c>
      <c r="C51" s="30" t="s">
        <v>138</v>
      </c>
      <c r="D51" s="30" t="s">
        <v>139</v>
      </c>
      <c r="E51" s="26" t="s">
        <v>140</v>
      </c>
      <c r="F51" s="26" t="s">
        <v>177</v>
      </c>
      <c r="G51" s="26">
        <v>0</v>
      </c>
      <c r="H51" s="26">
        <v>0</v>
      </c>
      <c r="I51" s="26">
        <v>0</v>
      </c>
      <c r="J51" s="26">
        <f t="shared" si="0"/>
        <v>0</v>
      </c>
    </row>
    <row r="52" spans="1:10" ht="12.75">
      <c r="A52" s="359">
        <v>42</v>
      </c>
      <c r="B52" s="26">
        <v>28</v>
      </c>
      <c r="C52" s="30" t="s">
        <v>263</v>
      </c>
      <c r="D52" s="30" t="s">
        <v>264</v>
      </c>
      <c r="E52" s="26" t="s">
        <v>265</v>
      </c>
      <c r="F52" s="26" t="s">
        <v>236</v>
      </c>
      <c r="G52" s="26">
        <v>0</v>
      </c>
      <c r="H52" s="26" t="s">
        <v>20</v>
      </c>
      <c r="I52" s="26" t="s">
        <v>20</v>
      </c>
      <c r="J52" s="26">
        <f t="shared" si="0"/>
        <v>0</v>
      </c>
    </row>
    <row r="53" spans="1:10" ht="13.5" thickBot="1">
      <c r="A53" s="361">
        <v>43</v>
      </c>
      <c r="B53" s="27">
        <v>13</v>
      </c>
      <c r="C53" s="290" t="s">
        <v>223</v>
      </c>
      <c r="D53" s="290" t="s">
        <v>317</v>
      </c>
      <c r="E53" s="27" t="s">
        <v>28</v>
      </c>
      <c r="F53" s="27" t="s">
        <v>56</v>
      </c>
      <c r="G53" s="27">
        <v>0</v>
      </c>
      <c r="H53" s="27" t="s">
        <v>20</v>
      </c>
      <c r="I53" s="27" t="s">
        <v>20</v>
      </c>
      <c r="J53" s="27">
        <f t="shared" si="0"/>
        <v>0</v>
      </c>
    </row>
    <row r="55" spans="1:9" ht="12.75">
      <c r="A55" s="69" t="s">
        <v>64</v>
      </c>
      <c r="B55" s="70"/>
      <c r="C55" s="65"/>
      <c r="D55" s="29"/>
      <c r="E55" s="50" t="s">
        <v>68</v>
      </c>
      <c r="F55" s="51"/>
      <c r="G55" s="28"/>
      <c r="H55" s="28"/>
      <c r="I55" s="15"/>
    </row>
    <row r="56" spans="1:9" ht="12.75">
      <c r="A56" s="14" t="s">
        <v>364</v>
      </c>
      <c r="B56" s="15"/>
      <c r="C56" s="65"/>
      <c r="D56" s="29"/>
      <c r="G56" s="28"/>
      <c r="H56" s="28"/>
      <c r="I56" s="15"/>
    </row>
    <row r="57" spans="1:9" ht="12.75">
      <c r="A57" s="14" t="s">
        <v>366</v>
      </c>
      <c r="B57" s="15"/>
      <c r="C57" s="74"/>
      <c r="D57" s="29"/>
      <c r="E57" s="158" t="s">
        <v>67</v>
      </c>
      <c r="F57" s="158"/>
      <c r="G57" s="158"/>
      <c r="H57" s="158"/>
      <c r="I57" s="159"/>
    </row>
    <row r="58" spans="1:9" ht="12.75">
      <c r="A58" s="14" t="s">
        <v>365</v>
      </c>
      <c r="B58" s="14"/>
      <c r="C58" s="64"/>
      <c r="D58" s="29"/>
      <c r="E58" s="50"/>
      <c r="F58" s="50"/>
      <c r="G58" s="50"/>
      <c r="H58" s="50"/>
      <c r="I58" s="148"/>
    </row>
    <row r="59" spans="5:7" ht="12.75">
      <c r="E59" s="158"/>
      <c r="F59" s="158"/>
      <c r="G59" s="158"/>
    </row>
  </sheetData>
  <sheetProtection/>
  <hyperlinks>
    <hyperlink ref="A5" r:id="rId1" display="F:\SM WCup - 35th Ljubljana Cup 2013\www.komarov.vesolje.net"/>
  </hyperlinks>
  <printOptions/>
  <pageMargins left="0.91" right="0.4330708661417323" top="0.35" bottom="0.3937007874015748" header="0.22" footer="0.5118110236220472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21" sqref="G21:J22"/>
    </sheetView>
  </sheetViews>
  <sheetFormatPr defaultColWidth="9.140625" defaultRowHeight="12.75"/>
  <cols>
    <col min="1" max="2" width="8.00390625" style="0" customWidth="1"/>
    <col min="3" max="3" width="19.57421875" style="0" customWidth="1"/>
    <col min="4" max="4" width="8.421875" style="0" bestFit="1" customWidth="1"/>
    <col min="5" max="5" width="40.57421875" style="0" customWidth="1"/>
    <col min="6" max="6" width="12.57421875" style="7" bestFit="1" customWidth="1"/>
    <col min="7" max="7" width="8.140625" style="0" customWidth="1"/>
    <col min="8" max="8" width="6.421875" style="0" bestFit="1" customWidth="1"/>
    <col min="9" max="9" width="6.421875" style="7" bestFit="1" customWidth="1"/>
    <col min="10" max="10" width="6.140625" style="7" bestFit="1" customWidth="1"/>
  </cols>
  <sheetData>
    <row r="1" spans="1:15" ht="17.25">
      <c r="A1" s="2" t="s">
        <v>148</v>
      </c>
      <c r="F1"/>
      <c r="O1" s="16"/>
    </row>
    <row r="2" spans="1:15" ht="12.75">
      <c r="A2" s="1" t="s">
        <v>3</v>
      </c>
      <c r="E2" s="10"/>
      <c r="F2" s="10"/>
      <c r="O2" s="16"/>
    </row>
    <row r="3" spans="1:15" ht="12.75">
      <c r="A3" s="1" t="s">
        <v>4</v>
      </c>
      <c r="E3" s="10"/>
      <c r="F3" s="10"/>
      <c r="O3" s="16"/>
    </row>
    <row r="4" spans="1:15" ht="12.75">
      <c r="A4" s="1" t="s">
        <v>149</v>
      </c>
      <c r="E4" s="10"/>
      <c r="F4" s="10"/>
      <c r="O4" s="16"/>
    </row>
    <row r="5" spans="1:15" ht="12.75">
      <c r="A5" s="260" t="s">
        <v>19</v>
      </c>
      <c r="E5" s="10"/>
      <c r="F5" s="10"/>
      <c r="O5" s="16"/>
    </row>
    <row r="6" spans="1:15" ht="12.75">
      <c r="A6" s="36"/>
      <c r="B6" s="16"/>
      <c r="C6" s="16"/>
      <c r="D6" s="16"/>
      <c r="E6" s="16"/>
      <c r="F6" s="16"/>
      <c r="O6" s="16"/>
    </row>
    <row r="7" ht="25.5">
      <c r="E7" s="48" t="s">
        <v>23</v>
      </c>
    </row>
    <row r="8" ht="13.5" thickBot="1"/>
    <row r="9" spans="1:10" s="7" customFormat="1" ht="13.5" thickBot="1">
      <c r="A9" s="39" t="s">
        <v>5</v>
      </c>
      <c r="B9" s="42" t="s">
        <v>6</v>
      </c>
      <c r="C9" s="44" t="s">
        <v>7</v>
      </c>
      <c r="D9" s="44" t="s">
        <v>25</v>
      </c>
      <c r="E9" s="44" t="s">
        <v>17</v>
      </c>
      <c r="F9" s="40" t="s">
        <v>15</v>
      </c>
      <c r="G9" s="41" t="s">
        <v>16</v>
      </c>
      <c r="H9" s="42" t="s">
        <v>31</v>
      </c>
      <c r="I9" s="44" t="s">
        <v>69</v>
      </c>
      <c r="J9" s="43" t="s">
        <v>18</v>
      </c>
    </row>
    <row r="10" spans="1:10" ht="13.5" thickBot="1">
      <c r="A10" s="34">
        <v>1</v>
      </c>
      <c r="B10" s="239">
        <v>13</v>
      </c>
      <c r="C10" s="235" t="s">
        <v>29</v>
      </c>
      <c r="D10" s="236" t="s">
        <v>56</v>
      </c>
      <c r="E10" s="237" t="s">
        <v>28</v>
      </c>
      <c r="F10" s="222">
        <v>90</v>
      </c>
      <c r="G10" s="223">
        <v>90</v>
      </c>
      <c r="H10" s="221">
        <v>80</v>
      </c>
      <c r="I10" s="224">
        <v>0</v>
      </c>
      <c r="J10" s="33">
        <f>F10+G10+H10</f>
        <v>260</v>
      </c>
    </row>
    <row r="11" spans="1:10" ht="13.5" thickBot="1">
      <c r="A11" s="35">
        <v>2</v>
      </c>
      <c r="B11" s="231">
        <v>10</v>
      </c>
      <c r="C11" s="233" t="s">
        <v>85</v>
      </c>
      <c r="D11" s="234" t="s">
        <v>55</v>
      </c>
      <c r="E11" s="240" t="s">
        <v>346</v>
      </c>
      <c r="F11" s="226">
        <v>80</v>
      </c>
      <c r="G11" s="227">
        <v>80</v>
      </c>
      <c r="H11" s="225">
        <v>80</v>
      </c>
      <c r="I11" s="199">
        <v>0</v>
      </c>
      <c r="J11" s="33">
        <f>F11+G11+H11+I11</f>
        <v>240</v>
      </c>
    </row>
    <row r="12" spans="1:10" ht="13.5" thickBot="1">
      <c r="A12" s="174">
        <v>3</v>
      </c>
      <c r="B12" s="231"/>
      <c r="C12" s="232" t="s">
        <v>347</v>
      </c>
      <c r="D12" s="230" t="s">
        <v>55</v>
      </c>
      <c r="E12" s="341" t="s">
        <v>348</v>
      </c>
      <c r="F12" s="222">
        <v>80</v>
      </c>
      <c r="G12" s="223">
        <v>80</v>
      </c>
      <c r="H12" s="221">
        <v>20</v>
      </c>
      <c r="I12" s="199">
        <v>70</v>
      </c>
      <c r="J12" s="33">
        <f>F12+G12+I12</f>
        <v>230</v>
      </c>
    </row>
    <row r="13" spans="1:10" ht="13.5" thickBot="1">
      <c r="A13" s="26">
        <v>4</v>
      </c>
      <c r="B13" s="228">
        <v>69</v>
      </c>
      <c r="C13" s="229" t="s">
        <v>176</v>
      </c>
      <c r="D13" s="230" t="s">
        <v>26</v>
      </c>
      <c r="E13" s="342" t="s">
        <v>349</v>
      </c>
      <c r="F13" s="222">
        <v>60</v>
      </c>
      <c r="G13" s="223">
        <v>70</v>
      </c>
      <c r="H13" s="221">
        <v>80</v>
      </c>
      <c r="I13" s="199">
        <v>0</v>
      </c>
      <c r="J13" s="33">
        <f>F13+G13+H13+I13</f>
        <v>210</v>
      </c>
    </row>
    <row r="14" spans="1:10" ht="13.5" thickBot="1">
      <c r="A14" s="46">
        <v>5</v>
      </c>
      <c r="B14" s="231">
        <v>37</v>
      </c>
      <c r="C14" s="232" t="s">
        <v>230</v>
      </c>
      <c r="D14" s="230" t="s">
        <v>59</v>
      </c>
      <c r="E14" s="238" t="s">
        <v>350</v>
      </c>
      <c r="F14" s="222">
        <v>5</v>
      </c>
      <c r="G14" s="223">
        <v>70</v>
      </c>
      <c r="H14" s="221">
        <v>85</v>
      </c>
      <c r="I14" s="199">
        <v>0</v>
      </c>
      <c r="J14" s="33">
        <f>F14+G14+H14+I14</f>
        <v>160</v>
      </c>
    </row>
    <row r="15" spans="1:10" ht="12.75">
      <c r="A15" s="26">
        <v>6</v>
      </c>
      <c r="B15" s="332">
        <v>38</v>
      </c>
      <c r="C15" s="232" t="s">
        <v>351</v>
      </c>
      <c r="D15" s="230" t="s">
        <v>59</v>
      </c>
      <c r="E15" s="230" t="s">
        <v>352</v>
      </c>
      <c r="F15" s="222">
        <v>10</v>
      </c>
      <c r="G15" s="223">
        <v>70</v>
      </c>
      <c r="H15" s="221">
        <v>50</v>
      </c>
      <c r="I15" s="199">
        <v>0</v>
      </c>
      <c r="J15" s="33">
        <f>F15+G15+H15+I15</f>
        <v>130</v>
      </c>
    </row>
    <row r="16" spans="1:10" ht="13.5" thickBot="1">
      <c r="A16" s="175">
        <v>7</v>
      </c>
      <c r="B16" s="338">
        <v>39</v>
      </c>
      <c r="C16" s="339" t="s">
        <v>82</v>
      </c>
      <c r="D16" s="340" t="s">
        <v>59</v>
      </c>
      <c r="E16" s="343" t="s">
        <v>345</v>
      </c>
      <c r="F16" s="333">
        <v>10</v>
      </c>
      <c r="G16" s="334">
        <v>60</v>
      </c>
      <c r="H16" s="335">
        <v>50</v>
      </c>
      <c r="I16" s="336">
        <v>60</v>
      </c>
      <c r="J16" s="337">
        <f>F16+G16+H16</f>
        <v>120</v>
      </c>
    </row>
    <row r="17" spans="4:8" ht="12.75">
      <c r="D17" s="14"/>
      <c r="H17" s="29"/>
    </row>
    <row r="18" spans="1:10" ht="12.75">
      <c r="A18" s="69" t="s">
        <v>64</v>
      </c>
      <c r="B18" s="70"/>
      <c r="D18" s="14"/>
      <c r="E18" s="14" t="s">
        <v>79</v>
      </c>
      <c r="F18" s="65"/>
      <c r="G18" s="50" t="s">
        <v>68</v>
      </c>
      <c r="H18" s="51"/>
      <c r="I18" s="28"/>
      <c r="J18"/>
    </row>
    <row r="19" spans="1:13" ht="12.75">
      <c r="A19" s="14" t="s">
        <v>364</v>
      </c>
      <c r="B19" s="15"/>
      <c r="D19" s="14"/>
      <c r="E19" s="14" t="s">
        <v>80</v>
      </c>
      <c r="F19" s="65"/>
      <c r="I19" s="28"/>
      <c r="J19"/>
      <c r="M19" s="142"/>
    </row>
    <row r="20" spans="1:10" ht="12.75">
      <c r="A20" s="14" t="s">
        <v>366</v>
      </c>
      <c r="B20" s="15"/>
      <c r="D20" s="14"/>
      <c r="E20" s="14" t="s">
        <v>97</v>
      </c>
      <c r="F20" s="74"/>
      <c r="G20" s="158" t="s">
        <v>67</v>
      </c>
      <c r="H20" s="158"/>
      <c r="I20" s="158"/>
      <c r="J20" s="142"/>
    </row>
    <row r="21" spans="1:10" ht="12.75">
      <c r="A21" s="14" t="s">
        <v>365</v>
      </c>
      <c r="B21" s="14"/>
      <c r="E21" s="14" t="s">
        <v>98</v>
      </c>
      <c r="F21" s="64"/>
      <c r="G21" s="50"/>
      <c r="H21" s="50"/>
      <c r="I21" s="50"/>
      <c r="J21"/>
    </row>
    <row r="22" spans="2:11" ht="12.75">
      <c r="B22" s="16"/>
      <c r="G22" s="158"/>
      <c r="H22" s="158"/>
      <c r="I22" s="158"/>
      <c r="J22"/>
      <c r="K22" s="50"/>
    </row>
    <row r="23" ht="12.75">
      <c r="K23" s="15"/>
    </row>
  </sheetData>
  <sheetProtection/>
  <hyperlinks>
    <hyperlink ref="A5" r:id="rId1" display="F:\SM WCup - 35th Ljubljana Cup 2013\www.komarov.vesolje.net"/>
  </hyperlinks>
  <printOptions/>
  <pageMargins left="0.6299212598425197" right="0.75" top="0.984251968503937" bottom="0.984251968503937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Leszek Małmyga</cp:lastModifiedBy>
  <cp:lastPrinted>2013-10-15T23:25:05Z</cp:lastPrinted>
  <dcterms:created xsi:type="dcterms:W3CDTF">2003-10-18T16:28:42Z</dcterms:created>
  <dcterms:modified xsi:type="dcterms:W3CDTF">2013-10-16T05:49:41Z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