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9975" tabRatio="728" activeTab="12"/>
  </bookViews>
  <sheets>
    <sheet name="Cover page" sheetId="1" r:id="rId1"/>
    <sheet name="Officials" sheetId="2" r:id="rId2"/>
    <sheet name="Competitors" sheetId="3" r:id="rId3"/>
    <sheet name="S4A" sheetId="4" r:id="rId4"/>
    <sheet name="S6A" sheetId="5" r:id="rId5"/>
    <sheet name="S7" sheetId="6" r:id="rId6"/>
    <sheet name="S8EP" sheetId="7" r:id="rId7"/>
    <sheet name="S8EP-groups" sheetId="8" r:id="rId8"/>
    <sheet name="S9A" sheetId="9" r:id="rId9"/>
    <sheet name="S1A jun" sheetId="10" r:id="rId10"/>
    <sheet name="S1B" sheetId="11" r:id="rId11"/>
    <sheet name="Team" sheetId="12" r:id="rId12"/>
    <sheet name="Team jun" sheetId="13" r:id="rId13"/>
  </sheets>
  <definedNames>
    <definedName name="_xlfn.BAHTTEXT" hidden="1">#NAME?</definedName>
    <definedName name="_xlnm.Print_Area" localSheetId="2">'Competitors'!$A$1:$P$61</definedName>
    <definedName name="_xlnm.Print_Area" localSheetId="1">'Officials'!$A$1:$H$29</definedName>
    <definedName name="_xlnm.Print_Area" localSheetId="9">'S1A jun'!$A$1:$M$28</definedName>
    <definedName name="_xlnm.Print_Area" localSheetId="10">'S1B'!$A$1:$M$31</definedName>
    <definedName name="_xlnm.Print_Area" localSheetId="3">'S4A'!$A$1:$N$58</definedName>
    <definedName name="_xlnm.Print_Area" localSheetId="4">'S6A'!$A$1:$N$64</definedName>
    <definedName name="_xlnm.Print_Area" localSheetId="5">'S7'!$A$1:$N$41</definedName>
    <definedName name="_xlnm.Print_Area" localSheetId="6">'S8EP'!$A$1:$O$29</definedName>
    <definedName name="_xlnm.Print_Area" localSheetId="7">'S8EP-groups'!$A$1:$L$69</definedName>
    <definedName name="_xlnm.Print_Area" localSheetId="8">'S9A'!$A$1:$O$60</definedName>
    <definedName name="_xlnm.Print_Area" localSheetId="11">'Team'!$A$1:$P$42</definedName>
    <definedName name="_xlnm.Print_Area" localSheetId="12">'Team jun'!$A$1:$P$40</definedName>
  </definedNames>
  <calcPr fullCalcOnLoad="1"/>
</workbook>
</file>

<file path=xl/comments3.xml><?xml version="1.0" encoding="utf-8"?>
<comments xmlns="http://schemas.openxmlformats.org/spreadsheetml/2006/main">
  <authors>
    <author>Vladimir Minkevich</author>
  </authors>
  <commentList>
    <comment ref="O20" authorId="0">
      <text>
        <r>
          <rPr>
            <b/>
            <sz val="9"/>
            <rFont val="Tahoma"/>
            <family val="2"/>
          </rPr>
          <t>Best sportsman</t>
        </r>
      </text>
    </comment>
    <comment ref="O22" authorId="0">
      <text>
        <r>
          <rPr>
            <b/>
            <sz val="9"/>
            <rFont val="Tahoma"/>
            <family val="2"/>
          </rPr>
          <t>Best junior</t>
        </r>
      </text>
    </comment>
  </commentList>
</comments>
</file>

<file path=xl/sharedStrings.xml><?xml version="1.0" encoding="utf-8"?>
<sst xmlns="http://schemas.openxmlformats.org/spreadsheetml/2006/main" count="1250" uniqueCount="223">
  <si>
    <t>Open International Space Models Competition</t>
  </si>
  <si>
    <t>FAI World Cup Event</t>
  </si>
  <si>
    <t>Table of Results</t>
  </si>
  <si>
    <t>№</t>
  </si>
  <si>
    <t>St. №</t>
  </si>
  <si>
    <t>COMPETITOR</t>
  </si>
  <si>
    <t>ROUND</t>
  </si>
  <si>
    <t>FLY-OFF</t>
  </si>
  <si>
    <t>TOTAL</t>
  </si>
  <si>
    <t>PLACE</t>
  </si>
  <si>
    <t>FAI  Jury :</t>
  </si>
  <si>
    <t>No</t>
  </si>
  <si>
    <t>Start No</t>
  </si>
  <si>
    <t>Chairman</t>
  </si>
  <si>
    <t xml:space="preserve">Member </t>
  </si>
  <si>
    <t xml:space="preserve">Belarus </t>
  </si>
  <si>
    <t xml:space="preserve">Scale Model's Judges: </t>
  </si>
  <si>
    <t>Chief  Judge</t>
  </si>
  <si>
    <t>Judge</t>
  </si>
  <si>
    <t>Belarus</t>
  </si>
  <si>
    <t>FINAL SCORE LISTS</t>
  </si>
  <si>
    <t>OPEN INTERNATIONAL SPACE MODELS COMPETITION</t>
  </si>
  <si>
    <t>FAI WORLD CUP EVENT</t>
  </si>
  <si>
    <t>Range  Safety  Officer:</t>
  </si>
  <si>
    <t>Secretary:</t>
  </si>
  <si>
    <t>COUNTRY CODE</t>
  </si>
  <si>
    <t>Individual Classification</t>
  </si>
  <si>
    <t>9:30-12:30</t>
  </si>
  <si>
    <t>Air conditions:</t>
  </si>
  <si>
    <t>Class  S4A - Boost/Glider Duration Competitions</t>
  </si>
  <si>
    <t xml:space="preserve">FAI  Jury: </t>
  </si>
  <si>
    <t>Event Director:</t>
  </si>
  <si>
    <t>Sport Director:</t>
  </si>
  <si>
    <t>Class  S6A - Streamer Duration Competitions</t>
  </si>
  <si>
    <t>Class  S9A - Boost/Glider Duration Competitions</t>
  </si>
  <si>
    <t>Class  S1B - Altitude Competitions</t>
  </si>
  <si>
    <t>Class  S7 - Scale Competitions</t>
  </si>
  <si>
    <t xml:space="preserve"> STATIC POINTS</t>
  </si>
  <si>
    <t>PROTOTYPE</t>
  </si>
  <si>
    <t>AMOUNT FOR THREE ROUNDS</t>
  </si>
  <si>
    <t>FINAL</t>
  </si>
  <si>
    <t>Class  S8E/P -  Radio Controlled Rocket Glider Time Duration and Precision Landing Competitions</t>
  </si>
  <si>
    <t>Class  S8E/P -  Competition Flights per groups and per rounds</t>
  </si>
  <si>
    <t>Group 1</t>
  </si>
  <si>
    <t>ROUND 1</t>
  </si>
  <si>
    <t>FLIGHT</t>
  </si>
  <si>
    <t>LANDING</t>
  </si>
  <si>
    <t>RESULT</t>
  </si>
  <si>
    <t>ROUND 2</t>
  </si>
  <si>
    <t>ROUND 3</t>
  </si>
  <si>
    <t>TEAM</t>
  </si>
  <si>
    <t>CLASSES</t>
  </si>
  <si>
    <t>S1B</t>
  </si>
  <si>
    <t>S4A</t>
  </si>
  <si>
    <t>S6A</t>
  </si>
  <si>
    <t>S7</t>
  </si>
  <si>
    <t>S8E/P</t>
  </si>
  <si>
    <t>S9A</t>
  </si>
  <si>
    <t>LIPAI Aliaksandr</t>
  </si>
  <si>
    <t>BLR</t>
  </si>
  <si>
    <t>071</t>
  </si>
  <si>
    <t>HRABOUSKI Valery</t>
  </si>
  <si>
    <t>128</t>
  </si>
  <si>
    <t>042</t>
  </si>
  <si>
    <t>LTU</t>
  </si>
  <si>
    <t>RUS</t>
  </si>
  <si>
    <t>Class  S1A - Altitude Competitions</t>
  </si>
  <si>
    <t>Group 2</t>
  </si>
  <si>
    <t>FAI LICENCE</t>
  </si>
  <si>
    <t>FREQUENCY</t>
  </si>
  <si>
    <t>BEST FLIGHT</t>
  </si>
  <si>
    <t>Temperature:    +8-10 C</t>
  </si>
  <si>
    <t>Team Classification</t>
  </si>
  <si>
    <t>S1A</t>
  </si>
  <si>
    <t>EZHOV Alexey</t>
  </si>
  <si>
    <t>01213</t>
  </si>
  <si>
    <t>CZE</t>
  </si>
  <si>
    <t>TIMOFEJEV Maksim</t>
  </si>
  <si>
    <t>284</t>
  </si>
  <si>
    <t>POLTAVETS Gennady</t>
  </si>
  <si>
    <t>0951</t>
  </si>
  <si>
    <t>JUCEVICIUS Gintaras</t>
  </si>
  <si>
    <t>597</t>
  </si>
  <si>
    <t>01215</t>
  </si>
  <si>
    <t>KOROTIN Dmitry</t>
  </si>
  <si>
    <t>01748</t>
  </si>
  <si>
    <t>559</t>
  </si>
  <si>
    <t>KHOKHLOV Vladimir</t>
  </si>
  <si>
    <t>0365</t>
  </si>
  <si>
    <t>Mr. Yuriy OSINCHENKO</t>
  </si>
  <si>
    <t>Mr. Anton RAVBUT</t>
  </si>
  <si>
    <t xml:space="preserve">Ukraine </t>
  </si>
  <si>
    <t>Lithuania</t>
  </si>
  <si>
    <t>Mr. Volodymyr PANAKHNO</t>
  </si>
  <si>
    <t>Mr. Andrius BUKAUSKAS</t>
  </si>
  <si>
    <t>Mr. Aleksandras TIMOFEJEVAS</t>
  </si>
  <si>
    <t>Mr. Anatoly KOCHETKOV</t>
  </si>
  <si>
    <t>Mr. Aleksey VASILEV</t>
  </si>
  <si>
    <t>PETKEVICIUS Aurimas</t>
  </si>
  <si>
    <t>664</t>
  </si>
  <si>
    <t>PLECHANOV Vladislav</t>
  </si>
  <si>
    <t>713</t>
  </si>
  <si>
    <t>RINKEVICS Andrejs</t>
  </si>
  <si>
    <t>YL-286</t>
  </si>
  <si>
    <t>LAT</t>
  </si>
  <si>
    <t>IGNATOVICS Dainis (J)</t>
  </si>
  <si>
    <t>YL-463</t>
  </si>
  <si>
    <t>VASARAUDZIS Egils (J)</t>
  </si>
  <si>
    <t>YL-462</t>
  </si>
  <si>
    <t>PUDANS Pauls (J)</t>
  </si>
  <si>
    <t>YL-464</t>
  </si>
  <si>
    <t>KONCHYK Dzmitry (J)</t>
  </si>
  <si>
    <t>PRYVALAU Aliaksandr (J)</t>
  </si>
  <si>
    <t>MELENEVSKIY Alexander (J)</t>
  </si>
  <si>
    <t>SIGANOV Vadim (J)</t>
  </si>
  <si>
    <t>STECENKO Nikita (J)</t>
  </si>
  <si>
    <t>IVASHKOV Stanislav</t>
  </si>
  <si>
    <t>SERGIENKO Grigory</t>
  </si>
  <si>
    <t>ZEMLYANUHIN Anatoliy</t>
  </si>
  <si>
    <t xml:space="preserve">RYBKO Artsiom </t>
  </si>
  <si>
    <t>BELARUS CUP - 2013</t>
  </si>
  <si>
    <t xml:space="preserve">Mr. Yauheni CHASHCHEVIK </t>
  </si>
  <si>
    <t>Mr. Mikalai SAMOILIK</t>
  </si>
  <si>
    <t>Secretary ____________________ Mr. Mikalai SAMOILIK (BLR)</t>
  </si>
  <si>
    <t>Secretary _____________________ Mr. Mikalai SAMOILIK (BLR)</t>
  </si>
  <si>
    <t xml:space="preserve"> ___________ Mr. Volodymyr PANAKHNO (UKR)</t>
  </si>
  <si>
    <t>Scale Judges:     ____________ Mr. Anatoly KOCHETKOV (BLR)</t>
  </si>
  <si>
    <t xml:space="preserve">                 ____________ Mr. Aleksey VASILEV (BLR)</t>
  </si>
  <si>
    <t xml:space="preserve">                 ____________ Mr. Yuriy OSINCHENKO (BLR)</t>
  </si>
  <si>
    <t>263</t>
  </si>
  <si>
    <t xml:space="preserve">Mr. Denis PRYDANNIKOV </t>
  </si>
  <si>
    <t>MAMCHYTS Anton (J)</t>
  </si>
  <si>
    <t>AMELYANOVICH Maksim (J)</t>
  </si>
  <si>
    <t>KANAYEU Uladzislau (J)</t>
  </si>
  <si>
    <t>SHABRONSKI Daniil (J)</t>
  </si>
  <si>
    <t>PRANIUK Andrei (J)</t>
  </si>
  <si>
    <t>SURHINEVICH Andrei (J)</t>
  </si>
  <si>
    <t>KOROTIN Dmitry (J)</t>
  </si>
  <si>
    <t>GONCHARENKO Ilja (J)</t>
  </si>
  <si>
    <t>FEDOTOV Gleb (J)</t>
  </si>
  <si>
    <t>FEDOTOV GLEB (J)</t>
  </si>
  <si>
    <t>KOZLOV Aleksandr</t>
  </si>
  <si>
    <t>NORITSIN Mikhail</t>
  </si>
  <si>
    <t>DIETRICH Daniel</t>
  </si>
  <si>
    <t>GER</t>
  </si>
  <si>
    <t>LOHSE Henning</t>
  </si>
  <si>
    <t>TREIKAUSKAS Mykolas (J)</t>
  </si>
  <si>
    <t>Космос 3М</t>
  </si>
  <si>
    <t>Nike Cajun</t>
  </si>
  <si>
    <t>Meteor 3</t>
  </si>
  <si>
    <t>Ariane L-01</t>
  </si>
  <si>
    <t>Meteor 1</t>
  </si>
  <si>
    <t>Meteor 2H</t>
  </si>
  <si>
    <t>Jupiter C</t>
  </si>
  <si>
    <t>Souz</t>
  </si>
  <si>
    <t>8K14</t>
  </si>
  <si>
    <t>PASIUKOU Uladzimir</t>
  </si>
  <si>
    <t xml:space="preserve"> ___________ Mr. Andrius BUKAUSKAS (LTU)</t>
  </si>
  <si>
    <t xml:space="preserve"> ___________ Mr. Aleksandras TIMOFEJEVAS (LTU)</t>
  </si>
  <si>
    <t>MINKEVICH Uladzimir</t>
  </si>
  <si>
    <t>0329</t>
  </si>
  <si>
    <t>01950</t>
  </si>
  <si>
    <t>3194</t>
  </si>
  <si>
    <t>3485</t>
  </si>
  <si>
    <t>BUECHL Jonas</t>
  </si>
  <si>
    <t>2860</t>
  </si>
  <si>
    <t>2848</t>
  </si>
  <si>
    <t>-</t>
  </si>
  <si>
    <t>ZHABRAVETS Kiryl (J)</t>
  </si>
  <si>
    <t>Dragon-III</t>
  </si>
  <si>
    <t>Range Safety Officer ____________ Mr. Denis PRYDANNIKOV (UKR)</t>
  </si>
  <si>
    <t>Sport Director ________________ Mr. Yauheni CHASHCHEVIK  (BLR)</t>
  </si>
  <si>
    <t>Sport Director _________________ Mr. Yauheni CHASHCHEVIK  (BLR)</t>
  </si>
  <si>
    <t>"Twix"</t>
  </si>
  <si>
    <t>Scud A SS-1</t>
  </si>
  <si>
    <t>DQ</t>
  </si>
  <si>
    <t>Taurus-Tomahawk</t>
  </si>
  <si>
    <t>Nike-Tomahawk</t>
  </si>
  <si>
    <t>Range Safety Officer ________ Mr. Denis PRYDANNIKOV (UKR)</t>
  </si>
  <si>
    <t>Secretary _________________ Mr. Mikalai SAMOILIK (BLR)</t>
  </si>
  <si>
    <t>2.4 GHz</t>
  </si>
  <si>
    <t>40 MHz</t>
  </si>
  <si>
    <t>EVCYUK Klim (J)</t>
  </si>
  <si>
    <t>EVCYUK KLIM (J)</t>
  </si>
  <si>
    <t>SAVERIN Vadim (J)</t>
  </si>
  <si>
    <t>Grodno, BELARUS</t>
  </si>
  <si>
    <t>13th April 2013</t>
  </si>
  <si>
    <t>STROKOV Kirill (J)</t>
  </si>
  <si>
    <t>Wind speed:      2-4 m/s</t>
  </si>
  <si>
    <t>17:00-19:30</t>
  </si>
  <si>
    <t>13:30-16:30</t>
  </si>
  <si>
    <t>14th April 2013</t>
  </si>
  <si>
    <t>9:00-12:00</t>
  </si>
  <si>
    <t>Temperature:    +3-4 C</t>
  </si>
  <si>
    <t>Wind speed:      4-6 m/s</t>
  </si>
  <si>
    <t>12:30-14:30</t>
  </si>
  <si>
    <t>Sport Director _____________ Mr. Yauheni CHASHCHEVIK (BLR)</t>
  </si>
  <si>
    <t>Sport Director ________________ Mr. Yauheni CHASHCHEVIK (BLR)</t>
  </si>
  <si>
    <t>Range Safety Officer ___________ Mr. Denis PRYDANNIKOV (UKR)</t>
  </si>
  <si>
    <t>Sport Director _______________ Mr. Yauheni CHASHCHEVIK (BLR)</t>
  </si>
  <si>
    <t>Range Safety Officer __________ Mr. Denis PRYDANNIKOV (UKR)</t>
  </si>
  <si>
    <t>Secretary ___________________ Mr. Mikalai SAMOILIK (BLR)</t>
  </si>
  <si>
    <t>Sport Director _______________ Mr. Yauheni CHASHCHEVIK  (BLR)</t>
  </si>
  <si>
    <t>April 12th - 14th , 2013                                                             Grodno, BELARUS</t>
  </si>
  <si>
    <r>
      <t xml:space="preserve">BELARUSIAN </t>
    </r>
    <r>
      <rPr>
        <b/>
        <sz val="16"/>
        <color indexed="8"/>
        <rFont val="Times New Roman"/>
        <family val="1"/>
      </rPr>
      <t>FEDERATION OF AIR SPORTS</t>
    </r>
  </si>
  <si>
    <t>Grodno, Belarus</t>
  </si>
  <si>
    <t>BELARUS CUP – 2013</t>
  </si>
  <si>
    <t>April 12th - 14th , 2013</t>
  </si>
  <si>
    <t>15:00-17:00</t>
  </si>
  <si>
    <t>MAI, Moscow</t>
  </si>
  <si>
    <t>DUC "Viktoria", Moscow</t>
  </si>
  <si>
    <t>OOS DOSAAF, Grodno</t>
  </si>
  <si>
    <t>MBU DK, Klincy</t>
  </si>
  <si>
    <t xml:space="preserve"> Latvia, Daugavpils</t>
  </si>
  <si>
    <t xml:space="preserve">RCTT, Lida </t>
  </si>
  <si>
    <t>MGDDiM, Minsk</t>
  </si>
  <si>
    <t>RMC - Sachsen</t>
  </si>
  <si>
    <t>WCup Points</t>
  </si>
  <si>
    <t>Team Points</t>
  </si>
  <si>
    <t>List of Competitors</t>
  </si>
  <si>
    <t xml:space="preserve">Team Classification </t>
  </si>
  <si>
    <t>Juniors</t>
  </si>
  <si>
    <t>Amount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</si>
</sst>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_-* #,##0.0_р_._-;\-* #,##0.0_р_._-;_-* &quot;-&quot;??_р_._-;_-@_-"/>
    <numFmt numFmtId="186" formatCode="[$-FC19]d\ mmmm\ yyyy\ &quot;г.&quot;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u val="single"/>
      <sz val="12"/>
      <name val="Times New Roman"/>
      <family val="1"/>
    </font>
    <font>
      <b/>
      <sz val="24"/>
      <name val="Times New Roman"/>
      <family val="1"/>
    </font>
    <font>
      <sz val="11"/>
      <name val="Calibri"/>
      <family val="2"/>
    </font>
    <font>
      <b/>
      <sz val="16"/>
      <color indexed="8"/>
      <name val="Times New Roman"/>
      <family val="1"/>
    </font>
    <font>
      <sz val="20"/>
      <name val="Calibri"/>
      <family val="2"/>
    </font>
    <font>
      <b/>
      <sz val="8"/>
      <name val="Times New Roman"/>
      <family val="1"/>
    </font>
    <font>
      <sz val="8"/>
      <name val="Arial"/>
      <family val="0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31" borderId="9" applyNumberFormat="0" applyFon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8" fillId="32" borderId="0" applyNumberFormat="0" applyBorder="0" applyAlignment="0" applyProtection="0"/>
    <xf numFmtId="0" fontId="0" fillId="0" borderId="0">
      <alignment horizontal="center" vertical="center"/>
      <protection/>
    </xf>
    <xf numFmtId="179" fontId="1" fillId="0" borderId="0" applyFont="0" applyFill="0" applyBorder="0" applyAlignment="0" applyProtection="0"/>
  </cellStyleXfs>
  <cellXfs count="529"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left" vertical="center"/>
    </xf>
    <xf numFmtId="49" fontId="2" fillId="0" borderId="10" xfId="0" applyNumberFormat="1" applyFont="1" applyBorder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1" fontId="5" fillId="0" borderId="16" xfId="0" applyNumberFormat="1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7" fillId="0" borderId="0" xfId="0" applyNumberFormat="1" applyFont="1" applyAlignment="1">
      <alignment vertical="center"/>
    </xf>
    <xf numFmtId="1" fontId="5" fillId="0" borderId="20" xfId="0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1" fontId="5" fillId="33" borderId="13" xfId="0" applyNumberFormat="1" applyFont="1" applyFill="1" applyBorder="1" applyAlignment="1">
      <alignment horizontal="center" vertical="center"/>
    </xf>
    <xf numFmtId="1" fontId="5" fillId="33" borderId="15" xfId="0" applyNumberFormat="1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/>
    </xf>
    <xf numFmtId="1" fontId="5" fillId="33" borderId="23" xfId="0" applyNumberFormat="1" applyFont="1" applyFill="1" applyBorder="1" applyAlignment="1">
      <alignment horizontal="center" vertical="center"/>
    </xf>
    <xf numFmtId="1" fontId="5" fillId="33" borderId="22" xfId="0" applyNumberFormat="1" applyFont="1" applyFill="1" applyBorder="1" applyAlignment="1">
      <alignment horizontal="center" vertical="center"/>
    </xf>
    <xf numFmtId="1" fontId="5" fillId="33" borderId="20" xfId="0" applyNumberFormat="1" applyFont="1" applyFill="1" applyBorder="1" applyAlignment="1">
      <alignment horizontal="center" vertical="center"/>
    </xf>
    <xf numFmtId="1" fontId="5" fillId="33" borderId="21" xfId="0" applyNumberFormat="1" applyFont="1" applyFill="1" applyBorder="1" applyAlignment="1">
      <alignment horizontal="center" vertical="center"/>
    </xf>
    <xf numFmtId="1" fontId="5" fillId="34" borderId="13" xfId="0" applyNumberFormat="1" applyFont="1" applyFill="1" applyBorder="1" applyAlignment="1">
      <alignment horizontal="center" vertical="center"/>
    </xf>
    <xf numFmtId="1" fontId="5" fillId="34" borderId="15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 wrapText="1"/>
    </xf>
    <xf numFmtId="1" fontId="5" fillId="34" borderId="11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" fontId="5" fillId="33" borderId="24" xfId="0" applyNumberFormat="1" applyFont="1" applyFill="1" applyBorder="1" applyAlignment="1">
      <alignment horizontal="center" vertical="center"/>
    </xf>
    <xf numFmtId="1" fontId="5" fillId="33" borderId="25" xfId="0" applyNumberFormat="1" applyFont="1" applyFill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1" fontId="5" fillId="0" borderId="21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1" fontId="5" fillId="33" borderId="30" xfId="0" applyNumberFormat="1" applyFont="1" applyFill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/>
    </xf>
    <xf numFmtId="1" fontId="5" fillId="0" borderId="32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9" fillId="0" borderId="15" xfId="0" applyFont="1" applyBorder="1" applyAlignment="1">
      <alignment horizontal="left" vertical="center"/>
    </xf>
    <xf numFmtId="0" fontId="59" fillId="0" borderId="15" xfId="0" applyNumberFormat="1" applyFont="1" applyBorder="1" applyAlignment="1">
      <alignment horizontal="center" vertical="center"/>
    </xf>
    <xf numFmtId="49" fontId="59" fillId="0" borderId="15" xfId="0" applyNumberFormat="1" applyFont="1" applyFill="1" applyBorder="1" applyAlignment="1">
      <alignment horizontal="left" vertical="center"/>
    </xf>
    <xf numFmtId="49" fontId="59" fillId="0" borderId="15" xfId="0" applyNumberFormat="1" applyFont="1" applyFill="1" applyBorder="1" applyAlignment="1">
      <alignment horizontal="center" vertical="center"/>
    </xf>
    <xf numFmtId="49" fontId="59" fillId="0" borderId="15" xfId="0" applyNumberFormat="1" applyFont="1" applyBorder="1" applyAlignment="1">
      <alignment horizontal="center" vertical="center" wrapText="1"/>
    </xf>
    <xf numFmtId="49" fontId="59" fillId="0" borderId="15" xfId="0" applyNumberFormat="1" applyFont="1" applyBorder="1" applyAlignment="1">
      <alignment horizontal="left" vertical="center"/>
    </xf>
    <xf numFmtId="49" fontId="59" fillId="0" borderId="15" xfId="0" applyNumberFormat="1" applyFont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1" fontId="5" fillId="0" borderId="33" xfId="0" applyNumberFormat="1" applyFont="1" applyBorder="1" applyAlignment="1">
      <alignment horizontal="center" vertical="center"/>
    </xf>
    <xf numFmtId="1" fontId="3" fillId="0" borderId="34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1" fontId="5" fillId="33" borderId="35" xfId="0" applyNumberFormat="1" applyFont="1" applyFill="1" applyBorder="1" applyAlignment="1">
      <alignment horizontal="center" vertical="center"/>
    </xf>
    <xf numFmtId="0" fontId="59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49" fontId="59" fillId="0" borderId="13" xfId="0" applyNumberFormat="1" applyFont="1" applyFill="1" applyBorder="1" applyAlignment="1">
      <alignment horizontal="left" vertical="center"/>
    </xf>
    <xf numFmtId="49" fontId="59" fillId="0" borderId="13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49" fontId="59" fillId="0" borderId="13" xfId="0" applyNumberFormat="1" applyFont="1" applyFill="1" applyBorder="1" applyAlignment="1">
      <alignment horizontal="center" vertical="center"/>
    </xf>
    <xf numFmtId="49" fontId="59" fillId="0" borderId="13" xfId="0" applyNumberFormat="1" applyFont="1" applyBorder="1" applyAlignment="1">
      <alignment horizontal="center" vertical="center"/>
    </xf>
    <xf numFmtId="49" fontId="59" fillId="0" borderId="13" xfId="0" applyNumberFormat="1" applyFont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49" fontId="5" fillId="0" borderId="15" xfId="42" applyNumberFormat="1" applyFont="1" applyBorder="1" applyAlignment="1">
      <alignment horizontal="center" vertical="center"/>
    </xf>
    <xf numFmtId="1" fontId="5" fillId="33" borderId="36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37" xfId="0" applyNumberFormat="1" applyFont="1" applyFill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5" fillId="0" borderId="38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59" fillId="0" borderId="39" xfId="0" applyNumberFormat="1" applyFont="1" applyBorder="1" applyAlignment="1">
      <alignment horizontal="center" vertical="center"/>
    </xf>
    <xf numFmtId="49" fontId="59" fillId="0" borderId="39" xfId="0" applyNumberFormat="1" applyFont="1" applyFill="1" applyBorder="1" applyAlignment="1">
      <alignment horizontal="left" vertical="center"/>
    </xf>
    <xf numFmtId="49" fontId="59" fillId="0" borderId="39" xfId="0" applyNumberFormat="1" applyFont="1" applyFill="1" applyBorder="1" applyAlignment="1">
      <alignment horizontal="center" vertical="center"/>
    </xf>
    <xf numFmtId="49" fontId="59" fillId="0" borderId="39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 wrapText="1"/>
    </xf>
    <xf numFmtId="1" fontId="5" fillId="33" borderId="40" xfId="0" applyNumberFormat="1" applyFont="1" applyFill="1" applyBorder="1" applyAlignment="1">
      <alignment horizontal="center" vertical="center"/>
    </xf>
    <xf numFmtId="1" fontId="5" fillId="0" borderId="39" xfId="0" applyNumberFormat="1" applyFont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3" fillId="33" borderId="24" xfId="0" applyNumberFormat="1" applyFont="1" applyFill="1" applyBorder="1" applyAlignment="1">
      <alignment horizontal="center" vertical="center"/>
    </xf>
    <xf numFmtId="1" fontId="3" fillId="33" borderId="25" xfId="0" applyNumberFormat="1" applyFont="1" applyFill="1" applyBorder="1" applyAlignment="1">
      <alignment horizontal="center" vertical="center"/>
    </xf>
    <xf numFmtId="1" fontId="3" fillId="33" borderId="35" xfId="0" applyNumberFormat="1" applyFont="1" applyFill="1" applyBorder="1" applyAlignment="1">
      <alignment horizontal="center" vertical="center"/>
    </xf>
    <xf numFmtId="1" fontId="3" fillId="33" borderId="19" xfId="0" applyNumberFormat="1" applyFont="1" applyFill="1" applyBorder="1" applyAlignment="1">
      <alignment horizontal="center" vertical="center"/>
    </xf>
    <xf numFmtId="1" fontId="3" fillId="33" borderId="34" xfId="0" applyNumberFormat="1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1" fontId="5" fillId="0" borderId="41" xfId="0" applyNumberFormat="1" applyFont="1" applyBorder="1" applyAlignment="1">
      <alignment horizontal="center" vertical="center"/>
    </xf>
    <xf numFmtId="1" fontId="5" fillId="0" borderId="42" xfId="0" applyNumberFormat="1" applyFont="1" applyBorder="1" applyAlignment="1">
      <alignment horizontal="center" vertical="center"/>
    </xf>
    <xf numFmtId="1" fontId="5" fillId="33" borderId="43" xfId="0" applyNumberFormat="1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1" fontId="3" fillId="35" borderId="44" xfId="0" applyNumberFormat="1" applyFont="1" applyFill="1" applyBorder="1" applyAlignment="1">
      <alignment horizontal="center" vertical="center"/>
    </xf>
    <xf numFmtId="1" fontId="3" fillId="35" borderId="25" xfId="0" applyNumberFormat="1" applyFont="1" applyFill="1" applyBorder="1" applyAlignment="1">
      <alignment horizontal="center" vertical="center"/>
    </xf>
    <xf numFmtId="1" fontId="3" fillId="35" borderId="35" xfId="0" applyNumberFormat="1" applyFont="1" applyFill="1" applyBorder="1" applyAlignment="1">
      <alignment horizontal="center" vertical="center"/>
    </xf>
    <xf numFmtId="1" fontId="3" fillId="35" borderId="24" xfId="0" applyNumberFormat="1" applyFont="1" applyFill="1" applyBorder="1" applyAlignment="1">
      <alignment horizontal="center" vertical="center"/>
    </xf>
    <xf numFmtId="1" fontId="3" fillId="35" borderId="19" xfId="0" applyNumberFormat="1" applyFont="1" applyFill="1" applyBorder="1" applyAlignment="1">
      <alignment horizontal="center" vertical="center"/>
    </xf>
    <xf numFmtId="1" fontId="3" fillId="35" borderId="34" xfId="0" applyNumberFormat="1" applyFont="1" applyFill="1" applyBorder="1" applyAlignment="1">
      <alignment horizontal="center" vertical="center"/>
    </xf>
    <xf numFmtId="1" fontId="5" fillId="33" borderId="19" xfId="0" applyNumberFormat="1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0" fontId="2" fillId="0" borderId="0" xfId="63" applyFont="1">
      <alignment horizontal="center" vertical="center"/>
      <protection/>
    </xf>
    <xf numFmtId="0" fontId="2" fillId="0" borderId="0" xfId="63" applyNumberFormat="1" applyFont="1">
      <alignment horizontal="center" vertical="center"/>
      <protection/>
    </xf>
    <xf numFmtId="49" fontId="2" fillId="0" borderId="0" xfId="63" applyNumberFormat="1" applyFont="1">
      <alignment horizontal="center" vertical="center"/>
      <protection/>
    </xf>
    <xf numFmtId="0" fontId="0" fillId="0" borderId="0" xfId="63">
      <alignment horizontal="center" vertical="center"/>
      <protection/>
    </xf>
    <xf numFmtId="49" fontId="5" fillId="0" borderId="0" xfId="63" applyNumberFormat="1" applyFont="1" applyAlignment="1">
      <alignment horizontal="left"/>
      <protection/>
    </xf>
    <xf numFmtId="0" fontId="0" fillId="0" borderId="0" xfId="63" applyAlignment="1">
      <alignment horizontal="center" vertical="center"/>
      <protection/>
    </xf>
    <xf numFmtId="0" fontId="5" fillId="0" borderId="0" xfId="63" applyFont="1" applyAlignment="1">
      <alignment/>
      <protection/>
    </xf>
    <xf numFmtId="49" fontId="5" fillId="0" borderId="0" xfId="63" applyNumberFormat="1" applyFont="1" applyAlignment="1">
      <alignment horizontal="left" vertical="center"/>
      <protection/>
    </xf>
    <xf numFmtId="49" fontId="5" fillId="0" borderId="0" xfId="63" applyNumberFormat="1" applyFont="1" applyAlignment="1">
      <alignment vertical="center"/>
      <protection/>
    </xf>
    <xf numFmtId="49" fontId="2" fillId="0" borderId="0" xfId="63" applyNumberFormat="1" applyFont="1" applyAlignment="1">
      <alignment horizontal="center"/>
      <protection/>
    </xf>
    <xf numFmtId="49" fontId="2" fillId="0" borderId="0" xfId="63" applyNumberFormat="1" applyFont="1" applyBorder="1" applyAlignment="1">
      <alignment horizontal="center"/>
      <protection/>
    </xf>
    <xf numFmtId="49" fontId="4" fillId="0" borderId="0" xfId="63" applyNumberFormat="1" applyFont="1" applyFill="1">
      <alignment horizontal="center" vertical="center"/>
      <protection/>
    </xf>
    <xf numFmtId="49" fontId="4" fillId="0" borderId="0" xfId="63" applyNumberFormat="1" applyFont="1">
      <alignment horizontal="center" vertical="center"/>
      <protection/>
    </xf>
    <xf numFmtId="2" fontId="4" fillId="0" borderId="0" xfId="63" applyNumberFormat="1" applyFont="1">
      <alignment horizontal="center" vertical="center"/>
      <protection/>
    </xf>
    <xf numFmtId="49" fontId="8" fillId="0" borderId="0" xfId="63" applyNumberFormat="1" applyFont="1" applyBorder="1">
      <alignment horizontal="center" vertical="center"/>
      <protection/>
    </xf>
    <xf numFmtId="1" fontId="8" fillId="0" borderId="0" xfId="63" applyNumberFormat="1" applyFont="1">
      <alignment horizontal="center" vertical="center"/>
      <protection/>
    </xf>
    <xf numFmtId="0" fontId="8" fillId="0" borderId="11" xfId="63" applyNumberFormat="1" applyFont="1" applyBorder="1" applyAlignment="1">
      <alignment horizontal="center" vertical="center"/>
      <protection/>
    </xf>
    <xf numFmtId="0" fontId="8" fillId="0" borderId="22" xfId="63" applyNumberFormat="1" applyFont="1" applyBorder="1" applyAlignment="1">
      <alignment horizontal="center" vertical="center"/>
      <protection/>
    </xf>
    <xf numFmtId="1" fontId="5" fillId="0" borderId="12" xfId="63" applyNumberFormat="1" applyFont="1" applyFill="1" applyBorder="1" applyAlignment="1">
      <alignment horizontal="center" vertical="center"/>
      <protection/>
    </xf>
    <xf numFmtId="0" fontId="5" fillId="0" borderId="13" xfId="63" applyNumberFormat="1" applyFont="1" applyBorder="1" applyAlignment="1">
      <alignment horizontal="center" vertical="center"/>
      <protection/>
    </xf>
    <xf numFmtId="49" fontId="5" fillId="0" borderId="13" xfId="63" applyNumberFormat="1" applyFont="1" applyFill="1" applyBorder="1" applyAlignment="1">
      <alignment horizontal="left" vertical="center"/>
      <protection/>
    </xf>
    <xf numFmtId="49" fontId="5" fillId="0" borderId="13" xfId="63" applyNumberFormat="1" applyFont="1" applyFill="1" applyBorder="1" applyAlignment="1">
      <alignment horizontal="center" vertical="center"/>
      <protection/>
    </xf>
    <xf numFmtId="49" fontId="5" fillId="0" borderId="13" xfId="63" applyNumberFormat="1" applyFont="1" applyBorder="1" applyAlignment="1">
      <alignment horizontal="center" vertical="center" wrapText="1"/>
      <protection/>
    </xf>
    <xf numFmtId="49" fontId="5" fillId="0" borderId="32" xfId="63" applyNumberFormat="1" applyFont="1" applyBorder="1" applyAlignment="1">
      <alignment horizontal="center" vertical="center" wrapText="1"/>
      <protection/>
    </xf>
    <xf numFmtId="1" fontId="5" fillId="0" borderId="13" xfId="63" applyNumberFormat="1" applyFont="1" applyBorder="1" applyAlignment="1">
      <alignment horizontal="center" vertical="center"/>
      <protection/>
    </xf>
    <xf numFmtId="1" fontId="5" fillId="0" borderId="20" xfId="63" applyNumberFormat="1" applyFont="1" applyBorder="1" applyAlignment="1">
      <alignment horizontal="center" vertical="center"/>
      <protection/>
    </xf>
    <xf numFmtId="1" fontId="5" fillId="0" borderId="14" xfId="63" applyNumberFormat="1" applyFont="1" applyFill="1" applyBorder="1" applyAlignment="1">
      <alignment horizontal="center" vertical="center"/>
      <protection/>
    </xf>
    <xf numFmtId="0" fontId="5" fillId="0" borderId="15" xfId="63" applyNumberFormat="1" applyFont="1" applyBorder="1" applyAlignment="1">
      <alignment horizontal="center" vertical="center"/>
      <protection/>
    </xf>
    <xf numFmtId="49" fontId="5" fillId="0" borderId="15" xfId="63" applyNumberFormat="1" applyFont="1" applyFill="1" applyBorder="1" applyAlignment="1">
      <alignment horizontal="left" vertical="center"/>
      <protection/>
    </xf>
    <xf numFmtId="49" fontId="5" fillId="0" borderId="15" xfId="63" applyNumberFormat="1" applyFont="1" applyFill="1" applyBorder="1" applyAlignment="1">
      <alignment horizontal="center" vertical="center"/>
      <protection/>
    </xf>
    <xf numFmtId="49" fontId="5" fillId="0" borderId="15" xfId="63" applyNumberFormat="1" applyFont="1" applyBorder="1" applyAlignment="1">
      <alignment horizontal="center" vertical="center" wrapText="1"/>
      <protection/>
    </xf>
    <xf numFmtId="1" fontId="5" fillId="0" borderId="15" xfId="63" applyNumberFormat="1" applyFont="1" applyBorder="1" applyAlignment="1">
      <alignment horizontal="center" vertical="center"/>
      <protection/>
    </xf>
    <xf numFmtId="1" fontId="5" fillId="0" borderId="21" xfId="63" applyNumberFormat="1" applyFont="1" applyBorder="1" applyAlignment="1">
      <alignment horizontal="center" vertical="center"/>
      <protection/>
    </xf>
    <xf numFmtId="1" fontId="5" fillId="0" borderId="16" xfId="63" applyNumberFormat="1" applyFont="1" applyFill="1" applyBorder="1" applyAlignment="1">
      <alignment horizontal="center" vertical="center"/>
      <protection/>
    </xf>
    <xf numFmtId="0" fontId="5" fillId="0" borderId="11" xfId="63" applyNumberFormat="1" applyFont="1" applyBorder="1" applyAlignment="1">
      <alignment horizontal="center" vertical="center"/>
      <protection/>
    </xf>
    <xf numFmtId="49" fontId="5" fillId="0" borderId="11" xfId="63" applyNumberFormat="1" applyFont="1" applyFill="1" applyBorder="1" applyAlignment="1">
      <alignment horizontal="left" vertical="center"/>
      <protection/>
    </xf>
    <xf numFmtId="49" fontId="5" fillId="0" borderId="11" xfId="63" applyNumberFormat="1" applyFont="1" applyFill="1" applyBorder="1" applyAlignment="1">
      <alignment horizontal="center" vertical="center"/>
      <protection/>
    </xf>
    <xf numFmtId="49" fontId="5" fillId="0" borderId="11" xfId="63" applyNumberFormat="1" applyFont="1" applyBorder="1" applyAlignment="1">
      <alignment horizontal="center" vertical="center" wrapText="1"/>
      <protection/>
    </xf>
    <xf numFmtId="49" fontId="5" fillId="0" borderId="39" xfId="63" applyNumberFormat="1" applyFont="1" applyBorder="1" applyAlignment="1">
      <alignment horizontal="center" vertical="center" wrapText="1"/>
      <protection/>
    </xf>
    <xf numFmtId="1" fontId="5" fillId="0" borderId="11" xfId="63" applyNumberFormat="1" applyFont="1" applyBorder="1" applyAlignment="1">
      <alignment horizontal="center" vertical="center"/>
      <protection/>
    </xf>
    <xf numFmtId="1" fontId="5" fillId="0" borderId="22" xfId="63" applyNumberFormat="1" applyFont="1" applyBorder="1" applyAlignment="1">
      <alignment horizontal="center" vertical="center"/>
      <protection/>
    </xf>
    <xf numFmtId="0" fontId="5" fillId="0" borderId="45" xfId="63" applyNumberFormat="1" applyFont="1" applyBorder="1" applyAlignment="1">
      <alignment horizontal="center" vertical="center"/>
      <protection/>
    </xf>
    <xf numFmtId="0" fontId="5" fillId="0" borderId="45" xfId="63" applyFont="1" applyBorder="1" applyAlignment="1">
      <alignment horizontal="left" vertical="center"/>
      <protection/>
    </xf>
    <xf numFmtId="49" fontId="5" fillId="0" borderId="45" xfId="63" applyNumberFormat="1" applyFont="1" applyFill="1" applyBorder="1" applyAlignment="1">
      <alignment horizontal="center" vertical="center"/>
      <protection/>
    </xf>
    <xf numFmtId="49" fontId="5" fillId="0" borderId="45" xfId="63" applyNumberFormat="1" applyFont="1" applyBorder="1" applyAlignment="1">
      <alignment horizontal="center" vertical="center" wrapText="1"/>
      <protection/>
    </xf>
    <xf numFmtId="1" fontId="5" fillId="0" borderId="45" xfId="63" applyNumberFormat="1" applyFont="1" applyBorder="1" applyAlignment="1">
      <alignment horizontal="center" vertical="center"/>
      <protection/>
    </xf>
    <xf numFmtId="1" fontId="5" fillId="0" borderId="46" xfId="63" applyNumberFormat="1" applyFont="1" applyBorder="1" applyAlignment="1">
      <alignment horizontal="center" vertical="center"/>
      <protection/>
    </xf>
    <xf numFmtId="0" fontId="5" fillId="0" borderId="18" xfId="63" applyNumberFormat="1" applyFont="1" applyBorder="1" applyAlignment="1">
      <alignment horizontal="center" vertical="center"/>
      <protection/>
    </xf>
    <xf numFmtId="49" fontId="5" fillId="0" borderId="18" xfId="63" applyNumberFormat="1" applyFont="1" applyBorder="1" applyAlignment="1">
      <alignment horizontal="left" vertical="center"/>
      <protection/>
    </xf>
    <xf numFmtId="49" fontId="5" fillId="0" borderId="18" xfId="64" applyNumberFormat="1" applyFont="1" applyBorder="1" applyAlignment="1">
      <alignment horizontal="center" vertical="center"/>
    </xf>
    <xf numFmtId="49" fontId="5" fillId="0" borderId="18" xfId="63" applyNumberFormat="1" applyFont="1" applyBorder="1" applyAlignment="1">
      <alignment horizontal="center" vertical="center" wrapText="1"/>
      <protection/>
    </xf>
    <xf numFmtId="1" fontId="5" fillId="0" borderId="18" xfId="63" applyNumberFormat="1" applyFont="1" applyBorder="1" applyAlignment="1">
      <alignment horizontal="center" vertical="center"/>
      <protection/>
    </xf>
    <xf numFmtId="1" fontId="5" fillId="0" borderId="23" xfId="63" applyNumberFormat="1" applyFont="1" applyBorder="1" applyAlignment="1">
      <alignment horizontal="center" vertical="center"/>
      <protection/>
    </xf>
    <xf numFmtId="0" fontId="0" fillId="0" borderId="0" xfId="63" applyBorder="1">
      <alignment horizontal="center" vertical="center"/>
      <protection/>
    </xf>
    <xf numFmtId="0" fontId="5" fillId="0" borderId="15" xfId="63" applyNumberFormat="1" applyFont="1" applyFill="1" applyBorder="1" applyAlignment="1">
      <alignment horizontal="center" vertical="center"/>
      <protection/>
    </xf>
    <xf numFmtId="0" fontId="5" fillId="0" borderId="21" xfId="63" applyNumberFormat="1" applyFont="1" applyFill="1" applyBorder="1" applyAlignment="1">
      <alignment horizontal="center" vertical="center"/>
      <protection/>
    </xf>
    <xf numFmtId="0" fontId="5" fillId="0" borderId="11" xfId="63" applyFont="1" applyBorder="1" applyAlignment="1">
      <alignment horizontal="left" vertical="center"/>
      <protection/>
    </xf>
    <xf numFmtId="49" fontId="5" fillId="0" borderId="11" xfId="63" applyNumberFormat="1" applyFont="1" applyBorder="1">
      <alignment horizontal="center" vertical="center"/>
      <protection/>
    </xf>
    <xf numFmtId="0" fontId="5" fillId="0" borderId="11" xfId="63" applyFont="1" applyBorder="1">
      <alignment horizontal="center" vertical="center"/>
      <protection/>
    </xf>
    <xf numFmtId="0" fontId="5" fillId="0" borderId="38" xfId="63" applyNumberFormat="1" applyFont="1" applyBorder="1" applyAlignment="1">
      <alignment horizontal="center" vertical="center"/>
      <protection/>
    </xf>
    <xf numFmtId="0" fontId="5" fillId="0" borderId="38" xfId="63" applyFont="1" applyBorder="1" applyAlignment="1">
      <alignment horizontal="left" vertical="center"/>
      <protection/>
    </xf>
    <xf numFmtId="49" fontId="5" fillId="0" borderId="38" xfId="63" applyNumberFormat="1" applyFont="1" applyBorder="1">
      <alignment horizontal="center" vertical="center"/>
      <protection/>
    </xf>
    <xf numFmtId="0" fontId="5" fillId="0" borderId="38" xfId="63" applyFont="1" applyBorder="1">
      <alignment horizontal="center" vertical="center"/>
      <protection/>
    </xf>
    <xf numFmtId="1" fontId="5" fillId="0" borderId="38" xfId="63" applyNumberFormat="1" applyFont="1" applyBorder="1" applyAlignment="1">
      <alignment horizontal="center" vertical="center"/>
      <protection/>
    </xf>
    <xf numFmtId="1" fontId="5" fillId="0" borderId="47" xfId="63" applyNumberFormat="1" applyFont="1" applyBorder="1" applyAlignment="1">
      <alignment horizontal="center" vertical="center"/>
      <protection/>
    </xf>
    <xf numFmtId="0" fontId="5" fillId="0" borderId="13" xfId="63" applyFont="1" applyBorder="1" applyAlignment="1">
      <alignment horizontal="left" vertical="center"/>
      <protection/>
    </xf>
    <xf numFmtId="49" fontId="5" fillId="0" borderId="13" xfId="63" applyNumberFormat="1" applyFont="1" applyBorder="1">
      <alignment horizontal="center" vertical="center"/>
      <protection/>
    </xf>
    <xf numFmtId="0" fontId="5" fillId="0" borderId="13" xfId="63" applyFont="1" applyBorder="1">
      <alignment horizontal="center" vertical="center"/>
      <protection/>
    </xf>
    <xf numFmtId="0" fontId="5" fillId="0" borderId="13" xfId="63" applyNumberFormat="1" applyFont="1" applyFill="1" applyBorder="1" applyAlignment="1">
      <alignment horizontal="center" vertical="center"/>
      <protection/>
    </xf>
    <xf numFmtId="0" fontId="5" fillId="0" borderId="20" xfId="63" applyNumberFormat="1" applyFont="1" applyFill="1" applyBorder="1" applyAlignment="1">
      <alignment horizontal="center" vertical="center"/>
      <protection/>
    </xf>
    <xf numFmtId="0" fontId="5" fillId="0" borderId="32" xfId="63" applyNumberFormat="1" applyFont="1" applyBorder="1" applyAlignment="1">
      <alignment horizontal="center" vertical="center"/>
      <protection/>
    </xf>
    <xf numFmtId="0" fontId="5" fillId="0" borderId="32" xfId="63" applyFont="1" applyBorder="1" applyAlignment="1">
      <alignment horizontal="left" vertical="center"/>
      <protection/>
    </xf>
    <xf numFmtId="49" fontId="5" fillId="0" borderId="32" xfId="63" applyNumberFormat="1" applyFont="1" applyBorder="1" applyAlignment="1">
      <alignment horizontal="center" vertical="center"/>
      <protection/>
    </xf>
    <xf numFmtId="0" fontId="5" fillId="0" borderId="32" xfId="63" applyFont="1" applyBorder="1" applyAlignment="1">
      <alignment horizontal="center" vertical="center"/>
      <protection/>
    </xf>
    <xf numFmtId="1" fontId="5" fillId="0" borderId="32" xfId="63" applyNumberFormat="1" applyFont="1" applyBorder="1">
      <alignment horizontal="center" vertical="center"/>
      <protection/>
    </xf>
    <xf numFmtId="1" fontId="5" fillId="0" borderId="48" xfId="63" applyNumberFormat="1" applyFont="1" applyBorder="1">
      <alignment horizontal="center" vertical="center"/>
      <protection/>
    </xf>
    <xf numFmtId="0" fontId="59" fillId="0" borderId="13" xfId="63" applyNumberFormat="1" applyFont="1" applyBorder="1" applyAlignment="1">
      <alignment horizontal="center" vertical="center"/>
      <protection/>
    </xf>
    <xf numFmtId="49" fontId="59" fillId="0" borderId="13" xfId="63" applyNumberFormat="1" applyFont="1" applyBorder="1" applyAlignment="1">
      <alignment horizontal="left" vertical="center"/>
      <protection/>
    </xf>
    <xf numFmtId="49" fontId="59" fillId="0" borderId="13" xfId="63" applyNumberFormat="1" applyFont="1" applyBorder="1" applyAlignment="1">
      <alignment horizontal="center" vertical="center"/>
      <protection/>
    </xf>
    <xf numFmtId="0" fontId="59" fillId="0" borderId="13" xfId="63" applyFont="1" applyFill="1" applyBorder="1" applyAlignment="1">
      <alignment horizontal="center" vertical="center"/>
      <protection/>
    </xf>
    <xf numFmtId="1" fontId="5" fillId="0" borderId="13" xfId="63" applyNumberFormat="1" applyFont="1" applyFill="1" applyBorder="1" applyAlignment="1">
      <alignment horizontal="center" vertical="center"/>
      <protection/>
    </xf>
    <xf numFmtId="1" fontId="5" fillId="0" borderId="20" xfId="63" applyNumberFormat="1" applyFont="1" applyFill="1" applyBorder="1" applyAlignment="1">
      <alignment horizontal="center" vertical="center"/>
      <protection/>
    </xf>
    <xf numFmtId="0" fontId="59" fillId="0" borderId="39" xfId="63" applyNumberFormat="1" applyFont="1" applyBorder="1" applyAlignment="1">
      <alignment horizontal="center" vertical="center"/>
      <protection/>
    </xf>
    <xf numFmtId="49" fontId="59" fillId="0" borderId="39" xfId="63" applyNumberFormat="1" applyFont="1" applyFill="1" applyBorder="1" applyAlignment="1">
      <alignment horizontal="left" vertical="center"/>
      <protection/>
    </xf>
    <xf numFmtId="49" fontId="59" fillId="0" borderId="39" xfId="63" applyNumberFormat="1" applyFont="1" applyFill="1" applyBorder="1" applyAlignment="1">
      <alignment horizontal="center" vertical="center"/>
      <protection/>
    </xf>
    <xf numFmtId="49" fontId="59" fillId="0" borderId="39" xfId="63" applyNumberFormat="1" applyFont="1" applyBorder="1" applyAlignment="1">
      <alignment horizontal="center" vertical="center" wrapText="1"/>
      <protection/>
    </xf>
    <xf numFmtId="49" fontId="5" fillId="0" borderId="45" xfId="63" applyNumberFormat="1" applyFont="1" applyBorder="1">
      <alignment horizontal="center" vertical="center"/>
      <protection/>
    </xf>
    <xf numFmtId="0" fontId="5" fillId="0" borderId="45" xfId="63" applyFont="1" applyBorder="1">
      <alignment horizontal="center" vertical="center"/>
      <protection/>
    </xf>
    <xf numFmtId="1" fontId="5" fillId="0" borderId="45" xfId="63" applyNumberFormat="1" applyFont="1" applyFill="1" applyBorder="1" applyAlignment="1">
      <alignment horizontal="center" vertical="center"/>
      <protection/>
    </xf>
    <xf numFmtId="1" fontId="5" fillId="0" borderId="46" xfId="63" applyNumberFormat="1" applyFont="1" applyFill="1" applyBorder="1" applyAlignment="1">
      <alignment horizontal="center" vertical="center"/>
      <protection/>
    </xf>
    <xf numFmtId="0" fontId="5" fillId="0" borderId="39" xfId="63" applyNumberFormat="1" applyFont="1" applyBorder="1" applyAlignment="1">
      <alignment horizontal="center" vertical="center"/>
      <protection/>
    </xf>
    <xf numFmtId="0" fontId="5" fillId="0" borderId="39" xfId="63" applyFont="1" applyBorder="1" applyAlignment="1">
      <alignment horizontal="left" vertical="center"/>
      <protection/>
    </xf>
    <xf numFmtId="49" fontId="5" fillId="0" borderId="39" xfId="63" applyNumberFormat="1" applyFont="1" applyBorder="1">
      <alignment horizontal="center" vertical="center"/>
      <protection/>
    </xf>
    <xf numFmtId="0" fontId="5" fillId="0" borderId="39" xfId="63" applyFont="1" applyBorder="1">
      <alignment horizontal="center" vertical="center"/>
      <protection/>
    </xf>
    <xf numFmtId="1" fontId="5" fillId="0" borderId="39" xfId="63" applyNumberFormat="1" applyFont="1" applyFill="1" applyBorder="1" applyAlignment="1">
      <alignment horizontal="center" vertical="center"/>
      <protection/>
    </xf>
    <xf numFmtId="1" fontId="5" fillId="0" borderId="40" xfId="63" applyNumberFormat="1" applyFont="1" applyFill="1" applyBorder="1" applyAlignment="1">
      <alignment horizontal="center" vertical="center"/>
      <protection/>
    </xf>
    <xf numFmtId="0" fontId="5" fillId="0" borderId="13" xfId="63" applyNumberFormat="1" applyFont="1" applyBorder="1">
      <alignment horizontal="center" vertical="center"/>
      <protection/>
    </xf>
    <xf numFmtId="0" fontId="5" fillId="0" borderId="15" xfId="63" applyFont="1" applyBorder="1" applyAlignment="1">
      <alignment horizontal="left" vertical="center"/>
      <protection/>
    </xf>
    <xf numFmtId="49" fontId="5" fillId="0" borderId="15" xfId="63" applyNumberFormat="1" applyFont="1" applyBorder="1">
      <alignment horizontal="center" vertical="center"/>
      <protection/>
    </xf>
    <xf numFmtId="0" fontId="5" fillId="0" borderId="15" xfId="63" applyFont="1" applyBorder="1">
      <alignment horizontal="center" vertical="center"/>
      <protection/>
    </xf>
    <xf numFmtId="0" fontId="5" fillId="0" borderId="15" xfId="63" applyNumberFormat="1" applyFont="1" applyBorder="1">
      <alignment horizontal="center" vertical="center"/>
      <protection/>
    </xf>
    <xf numFmtId="1" fontId="5" fillId="0" borderId="15" xfId="63" applyNumberFormat="1" applyFont="1" applyBorder="1">
      <alignment horizontal="center" vertical="center"/>
      <protection/>
    </xf>
    <xf numFmtId="1" fontId="5" fillId="0" borderId="21" xfId="63" applyNumberFormat="1" applyFont="1" applyBorder="1">
      <alignment horizontal="center" vertical="center"/>
      <protection/>
    </xf>
    <xf numFmtId="49" fontId="5" fillId="0" borderId="38" xfId="63" applyNumberFormat="1" applyFont="1" applyFill="1" applyBorder="1" applyAlignment="1">
      <alignment horizontal="left" vertical="center"/>
      <protection/>
    </xf>
    <xf numFmtId="49" fontId="5" fillId="0" borderId="38" xfId="63" applyNumberFormat="1" applyFont="1" applyFill="1" applyBorder="1" applyAlignment="1">
      <alignment horizontal="center" vertical="center"/>
      <protection/>
    </xf>
    <xf numFmtId="49" fontId="5" fillId="0" borderId="38" xfId="63" applyNumberFormat="1" applyFont="1" applyBorder="1" applyAlignment="1">
      <alignment horizontal="center" vertical="center" wrapText="1"/>
      <protection/>
    </xf>
    <xf numFmtId="1" fontId="5" fillId="0" borderId="26" xfId="63" applyNumberFormat="1" applyFont="1" applyBorder="1" applyAlignment="1">
      <alignment horizontal="center" vertical="center"/>
      <protection/>
    </xf>
    <xf numFmtId="49" fontId="0" fillId="0" borderId="0" xfId="63" applyNumberFormat="1">
      <alignment horizontal="center" vertical="center"/>
      <protection/>
    </xf>
    <xf numFmtId="1" fontId="5" fillId="0" borderId="0" xfId="63" applyNumberFormat="1" applyFont="1" applyFill="1" applyBorder="1" applyAlignment="1">
      <alignment horizontal="center" vertical="center"/>
      <protection/>
    </xf>
    <xf numFmtId="0" fontId="5" fillId="0" borderId="0" xfId="63" applyNumberFormat="1" applyFont="1" applyBorder="1" applyAlignment="1">
      <alignment horizontal="center" vertical="center"/>
      <protection/>
    </xf>
    <xf numFmtId="49" fontId="5" fillId="0" borderId="0" xfId="63" applyNumberFormat="1" applyFont="1" applyFill="1" applyBorder="1" applyAlignment="1">
      <alignment horizontal="left" vertical="center"/>
      <protection/>
    </xf>
    <xf numFmtId="49" fontId="5" fillId="0" borderId="0" xfId="63" applyNumberFormat="1" applyFont="1" applyFill="1" applyBorder="1" applyAlignment="1">
      <alignment horizontal="center" vertical="center"/>
      <protection/>
    </xf>
    <xf numFmtId="49" fontId="5" fillId="0" borderId="0" xfId="63" applyNumberFormat="1" applyFont="1" applyBorder="1" applyAlignment="1">
      <alignment horizontal="center" vertical="center" wrapText="1"/>
      <protection/>
    </xf>
    <xf numFmtId="1" fontId="5" fillId="0" borderId="0" xfId="63" applyNumberFormat="1" applyFont="1" applyBorder="1" applyAlignment="1">
      <alignment horizontal="center" vertical="center"/>
      <protection/>
    </xf>
    <xf numFmtId="1" fontId="3" fillId="0" borderId="0" xfId="63" applyNumberFormat="1" applyFont="1" applyFill="1" applyBorder="1" applyAlignment="1">
      <alignment horizontal="center" vertical="center"/>
      <protection/>
    </xf>
    <xf numFmtId="0" fontId="5" fillId="0" borderId="0" xfId="63" applyFont="1" applyAlignment="1">
      <alignment vertical="center"/>
      <protection/>
    </xf>
    <xf numFmtId="2" fontId="5" fillId="0" borderId="0" xfId="63" applyNumberFormat="1" applyFont="1">
      <alignment horizontal="center" vertical="center"/>
      <protection/>
    </xf>
    <xf numFmtId="0" fontId="5" fillId="0" borderId="0" xfId="63" applyFont="1" applyBorder="1" applyAlignment="1">
      <alignment horizontal="center" vertical="center"/>
      <protection/>
    </xf>
    <xf numFmtId="0" fontId="5" fillId="0" borderId="0" xfId="63" applyFont="1" applyBorder="1" applyAlignment="1">
      <alignment vertical="center"/>
      <protection/>
    </xf>
    <xf numFmtId="49" fontId="9" fillId="0" borderId="0" xfId="63" applyNumberFormat="1" applyFont="1" applyAlignment="1">
      <alignment horizontal="left" vertical="center"/>
      <protection/>
    </xf>
    <xf numFmtId="0" fontId="9" fillId="0" borderId="0" xfId="63" applyFont="1" applyAlignment="1">
      <alignment horizontal="left" vertical="center"/>
      <protection/>
    </xf>
    <xf numFmtId="0" fontId="5" fillId="0" borderId="0" xfId="63" applyFont="1" applyAlignment="1">
      <alignment horizontal="left" vertical="center"/>
      <protection/>
    </xf>
    <xf numFmtId="49" fontId="5" fillId="0" borderId="0" xfId="63" applyNumberFormat="1" applyFont="1">
      <alignment horizontal="center" vertical="center"/>
      <protection/>
    </xf>
    <xf numFmtId="0" fontId="5" fillId="0" borderId="0" xfId="63" applyFont="1">
      <alignment horizontal="center" vertical="center"/>
      <protection/>
    </xf>
    <xf numFmtId="0" fontId="0" fillId="0" borderId="0" xfId="63" applyAlignment="1">
      <alignment horizontal="left" vertical="center"/>
      <protection/>
    </xf>
    <xf numFmtId="49" fontId="9" fillId="0" borderId="0" xfId="63" applyNumberFormat="1" applyFont="1" applyAlignment="1">
      <alignment horizontal="center"/>
      <protection/>
    </xf>
    <xf numFmtId="0" fontId="9" fillId="0" borderId="0" xfId="63" applyFont="1" applyAlignment="1">
      <alignment horizontal="center"/>
      <protection/>
    </xf>
    <xf numFmtId="0" fontId="5" fillId="0" borderId="0" xfId="63" applyFont="1" applyAlignment="1">
      <alignment horizontal="center"/>
      <protection/>
    </xf>
    <xf numFmtId="49" fontId="3" fillId="0" borderId="0" xfId="63" applyNumberFormat="1" applyFont="1">
      <alignment horizontal="center" vertical="center"/>
      <protection/>
    </xf>
    <xf numFmtId="49" fontId="10" fillId="0" borderId="0" xfId="63" applyNumberFormat="1" applyFont="1" applyAlignment="1">
      <alignment horizontal="center"/>
      <protection/>
    </xf>
    <xf numFmtId="0" fontId="10" fillId="0" borderId="0" xfId="63" applyFont="1" applyAlignment="1">
      <alignment horizontal="center"/>
      <protection/>
    </xf>
    <xf numFmtId="2" fontId="5" fillId="0" borderId="0" xfId="63" applyNumberFormat="1" applyFont="1" applyAlignment="1">
      <alignment horizontal="center"/>
      <protection/>
    </xf>
    <xf numFmtId="0" fontId="10" fillId="0" borderId="0" xfId="63" applyFont="1">
      <alignment horizontal="center" vertical="center"/>
      <protection/>
    </xf>
    <xf numFmtId="49" fontId="2" fillId="0" borderId="10" xfId="63" applyNumberFormat="1" applyFont="1" applyBorder="1" applyAlignment="1">
      <alignment horizontal="center"/>
      <protection/>
    </xf>
    <xf numFmtId="49" fontId="5" fillId="0" borderId="13" xfId="63" applyNumberFormat="1" applyFont="1" applyBorder="1" applyAlignment="1">
      <alignment horizontal="left" vertical="center"/>
      <protection/>
    </xf>
    <xf numFmtId="49" fontId="5" fillId="0" borderId="13" xfId="63" applyNumberFormat="1" applyFont="1" applyBorder="1" applyAlignment="1">
      <alignment horizontal="center" vertical="center"/>
      <protection/>
    </xf>
    <xf numFmtId="49" fontId="5" fillId="0" borderId="11" xfId="63" applyNumberFormat="1" applyFont="1" applyFill="1" applyBorder="1">
      <alignment horizontal="center" vertical="center"/>
      <protection/>
    </xf>
    <xf numFmtId="1" fontId="5" fillId="0" borderId="17" xfId="63" applyNumberFormat="1" applyFont="1" applyFill="1" applyBorder="1" applyAlignment="1">
      <alignment horizontal="center" vertical="center"/>
      <protection/>
    </xf>
    <xf numFmtId="0" fontId="5" fillId="0" borderId="18" xfId="63" applyFont="1" applyBorder="1" applyAlignment="1">
      <alignment horizontal="left" vertical="center"/>
      <protection/>
    </xf>
    <xf numFmtId="49" fontId="5" fillId="0" borderId="18" xfId="63" applyNumberFormat="1" applyFont="1" applyBorder="1">
      <alignment horizontal="center" vertical="center"/>
      <protection/>
    </xf>
    <xf numFmtId="0" fontId="5" fillId="0" borderId="18" xfId="63" applyFont="1" applyBorder="1">
      <alignment horizontal="center" vertical="center"/>
      <protection/>
    </xf>
    <xf numFmtId="1" fontId="5" fillId="0" borderId="18" xfId="63" applyNumberFormat="1" applyFont="1" applyFill="1" applyBorder="1" applyAlignment="1">
      <alignment horizontal="center" vertical="center"/>
      <protection/>
    </xf>
    <xf numFmtId="1" fontId="5" fillId="0" borderId="23" xfId="63" applyNumberFormat="1" applyFont="1" applyFill="1" applyBorder="1" applyAlignment="1">
      <alignment horizontal="center" vertical="center"/>
      <protection/>
    </xf>
    <xf numFmtId="1" fontId="5" fillId="0" borderId="15" xfId="63" applyNumberFormat="1" applyFont="1" applyFill="1" applyBorder="1" applyAlignment="1">
      <alignment horizontal="center" vertical="center"/>
      <protection/>
    </xf>
    <xf numFmtId="1" fontId="5" fillId="0" borderId="21" xfId="63" applyNumberFormat="1" applyFont="1" applyFill="1" applyBorder="1" applyAlignment="1">
      <alignment horizontal="center" vertical="center"/>
      <protection/>
    </xf>
    <xf numFmtId="1" fontId="5" fillId="0" borderId="37" xfId="63" applyNumberFormat="1" applyFont="1" applyFill="1" applyBorder="1" applyAlignment="1">
      <alignment horizontal="center" vertical="center"/>
      <protection/>
    </xf>
    <xf numFmtId="0" fontId="59" fillId="0" borderId="38" xfId="63" applyFont="1" applyBorder="1" applyAlignment="1">
      <alignment horizontal="left" vertical="center"/>
      <protection/>
    </xf>
    <xf numFmtId="1" fontId="5" fillId="0" borderId="38" xfId="63" applyNumberFormat="1" applyFont="1" applyFill="1" applyBorder="1" applyAlignment="1">
      <alignment horizontal="center" vertical="center"/>
      <protection/>
    </xf>
    <xf numFmtId="1" fontId="5" fillId="0" borderId="47" xfId="63" applyNumberFormat="1" applyFont="1" applyFill="1" applyBorder="1" applyAlignment="1">
      <alignment horizontal="center" vertical="center"/>
      <protection/>
    </xf>
    <xf numFmtId="49" fontId="5" fillId="0" borderId="18" xfId="63" applyNumberFormat="1" applyFont="1" applyBorder="1" applyAlignment="1">
      <alignment horizontal="center" vertical="center"/>
      <protection/>
    </xf>
    <xf numFmtId="0" fontId="5" fillId="0" borderId="18" xfId="63" applyFont="1" applyBorder="1" applyAlignment="1">
      <alignment horizontal="center" vertical="center"/>
      <protection/>
    </xf>
    <xf numFmtId="49" fontId="5" fillId="0" borderId="15" xfId="63" applyNumberFormat="1" applyFont="1" applyBorder="1" applyAlignment="1">
      <alignment horizontal="center" vertical="center"/>
      <protection/>
    </xf>
    <xf numFmtId="0" fontId="5" fillId="0" borderId="15" xfId="63" applyFont="1" applyBorder="1" applyAlignment="1">
      <alignment horizontal="center" vertical="center"/>
      <protection/>
    </xf>
    <xf numFmtId="49" fontId="5" fillId="0" borderId="38" xfId="63" applyNumberFormat="1" applyFont="1" applyBorder="1" applyAlignment="1">
      <alignment horizontal="center" vertical="center"/>
      <protection/>
    </xf>
    <xf numFmtId="0" fontId="5" fillId="0" borderId="38" xfId="63" applyFont="1" applyBorder="1" applyAlignment="1">
      <alignment horizontal="center" vertical="center"/>
      <protection/>
    </xf>
    <xf numFmtId="1" fontId="5" fillId="0" borderId="18" xfId="63" applyNumberFormat="1" applyFont="1" applyBorder="1">
      <alignment horizontal="center" vertical="center"/>
      <protection/>
    </xf>
    <xf numFmtId="1" fontId="5" fillId="0" borderId="23" xfId="63" applyNumberFormat="1" applyFont="1" applyBorder="1">
      <alignment horizontal="center" vertical="center"/>
      <protection/>
    </xf>
    <xf numFmtId="1" fontId="5" fillId="0" borderId="49" xfId="63" applyNumberFormat="1" applyFont="1" applyFill="1" applyBorder="1" applyAlignment="1">
      <alignment horizontal="center" vertical="center"/>
      <protection/>
    </xf>
    <xf numFmtId="49" fontId="5" fillId="0" borderId="45" xfId="63" applyNumberFormat="1" applyFont="1" applyFill="1" applyBorder="1" applyAlignment="1">
      <alignment horizontal="left" vertical="center"/>
      <protection/>
    </xf>
    <xf numFmtId="1" fontId="3" fillId="0" borderId="50" xfId="63" applyNumberFormat="1" applyFont="1" applyFill="1" applyBorder="1" applyAlignment="1">
      <alignment horizontal="center" vertical="center"/>
      <protection/>
    </xf>
    <xf numFmtId="0" fontId="8" fillId="0" borderId="0" xfId="63" applyFont="1" applyBorder="1" applyAlignment="1">
      <alignment vertical="center"/>
      <protection/>
    </xf>
    <xf numFmtId="0" fontId="3" fillId="0" borderId="50" xfId="63" applyFont="1" applyBorder="1" applyAlignment="1">
      <alignment horizontal="center" vertical="center"/>
      <protection/>
    </xf>
    <xf numFmtId="0" fontId="3" fillId="0" borderId="50" xfId="63" applyFont="1" applyBorder="1">
      <alignment horizontal="center" vertical="center"/>
      <protection/>
    </xf>
    <xf numFmtId="1" fontId="5" fillId="35" borderId="50" xfId="63" applyNumberFormat="1" applyFont="1" applyFill="1" applyBorder="1" applyAlignment="1">
      <alignment horizontal="center" vertical="center"/>
      <protection/>
    </xf>
    <xf numFmtId="1" fontId="5" fillId="35" borderId="34" xfId="63" applyNumberFormat="1" applyFont="1" applyFill="1" applyBorder="1" applyAlignment="1">
      <alignment horizontal="center" vertical="center"/>
      <protection/>
    </xf>
    <xf numFmtId="1" fontId="5" fillId="35" borderId="44" xfId="63" applyNumberFormat="1" applyFont="1" applyFill="1" applyBorder="1" applyAlignment="1">
      <alignment horizontal="center" vertical="center"/>
      <protection/>
    </xf>
    <xf numFmtId="1" fontId="5" fillId="0" borderId="27" xfId="63" applyNumberFormat="1" applyFont="1" applyFill="1" applyBorder="1" applyAlignment="1">
      <alignment horizontal="center" vertical="center"/>
      <protection/>
    </xf>
    <xf numFmtId="1" fontId="5" fillId="0" borderId="11" xfId="63" applyNumberFormat="1" applyFont="1" applyFill="1" applyBorder="1" applyAlignment="1">
      <alignment horizontal="center" vertical="center"/>
      <protection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27" xfId="63" applyNumberFormat="1" applyFont="1" applyBorder="1" applyAlignment="1">
      <alignment horizontal="center" vertical="center"/>
      <protection/>
    </xf>
    <xf numFmtId="0" fontId="5" fillId="0" borderId="28" xfId="63" applyNumberFormat="1" applyFont="1" applyFill="1" applyBorder="1" applyAlignment="1">
      <alignment horizontal="center" vertical="center"/>
      <protection/>
    </xf>
    <xf numFmtId="1" fontId="5" fillId="0" borderId="51" xfId="63" applyNumberFormat="1" applyFont="1" applyBorder="1" applyAlignment="1">
      <alignment horizontal="center" vertical="center"/>
      <protection/>
    </xf>
    <xf numFmtId="1" fontId="5" fillId="0" borderId="52" xfId="63" applyNumberFormat="1" applyFont="1" applyBorder="1" applyAlignment="1">
      <alignment horizontal="center" vertical="center"/>
      <protection/>
    </xf>
    <xf numFmtId="1" fontId="5" fillId="0" borderId="28" xfId="63" applyNumberFormat="1" applyFont="1" applyBorder="1" applyAlignment="1">
      <alignment horizontal="center" vertical="center"/>
      <protection/>
    </xf>
    <xf numFmtId="1" fontId="5" fillId="0" borderId="13" xfId="63" applyNumberFormat="1" applyFont="1" applyBorder="1">
      <alignment horizontal="center" vertical="center"/>
      <protection/>
    </xf>
    <xf numFmtId="1" fontId="5" fillId="0" borderId="27" xfId="63" applyNumberFormat="1" applyFont="1" applyBorder="1">
      <alignment horizontal="center" vertical="center"/>
      <protection/>
    </xf>
    <xf numFmtId="1" fontId="5" fillId="35" borderId="25" xfId="0" applyNumberFormat="1" applyFont="1" applyFill="1" applyBorder="1" applyAlignment="1">
      <alignment horizontal="center" vertical="center"/>
    </xf>
    <xf numFmtId="1" fontId="5" fillId="4" borderId="25" xfId="0" applyNumberFormat="1" applyFont="1" applyFill="1" applyBorder="1" applyAlignment="1">
      <alignment horizontal="center" vertical="center"/>
    </xf>
    <xf numFmtId="1" fontId="5" fillId="7" borderId="15" xfId="0" applyNumberFormat="1" applyFont="1" applyFill="1" applyBorder="1" applyAlignment="1">
      <alignment horizontal="center" vertical="center"/>
    </xf>
    <xf numFmtId="1" fontId="5" fillId="7" borderId="18" xfId="63" applyNumberFormat="1" applyFont="1" applyFill="1" applyBorder="1" applyAlignment="1">
      <alignment horizontal="center" vertical="center"/>
      <protection/>
    </xf>
    <xf numFmtId="1" fontId="5" fillId="7" borderId="23" xfId="63" applyNumberFormat="1" applyFont="1" applyFill="1" applyBorder="1" applyAlignment="1">
      <alignment horizontal="center" vertical="center"/>
      <protection/>
    </xf>
    <xf numFmtId="1" fontId="5" fillId="7" borderId="25" xfId="0" applyNumberFormat="1" applyFont="1" applyFill="1" applyBorder="1" applyAlignment="1">
      <alignment horizontal="center" vertical="center"/>
    </xf>
    <xf numFmtId="1" fontId="5" fillId="7" borderId="14" xfId="0" applyNumberFormat="1" applyFont="1" applyFill="1" applyBorder="1" applyAlignment="1">
      <alignment horizontal="center" vertical="center"/>
    </xf>
    <xf numFmtId="0" fontId="5" fillId="7" borderId="15" xfId="0" applyNumberFormat="1" applyFont="1" applyFill="1" applyBorder="1" applyAlignment="1">
      <alignment horizontal="center" vertical="center"/>
    </xf>
    <xf numFmtId="49" fontId="5" fillId="7" borderId="15" xfId="0" applyNumberFormat="1" applyFont="1" applyFill="1" applyBorder="1" applyAlignment="1">
      <alignment horizontal="left" vertical="center"/>
    </xf>
    <xf numFmtId="49" fontId="5" fillId="7" borderId="15" xfId="42" applyNumberFormat="1" applyFont="1" applyFill="1" applyBorder="1" applyAlignment="1">
      <alignment horizontal="center" vertical="center"/>
    </xf>
    <xf numFmtId="49" fontId="5" fillId="7" borderId="15" xfId="0" applyNumberFormat="1" applyFont="1" applyFill="1" applyBorder="1" applyAlignment="1">
      <alignment horizontal="center" vertical="center" wrapText="1"/>
    </xf>
    <xf numFmtId="1" fontId="5" fillId="4" borderId="15" xfId="0" applyNumberFormat="1" applyFont="1" applyFill="1" applyBorder="1" applyAlignment="1">
      <alignment horizontal="center" vertical="center"/>
    </xf>
    <xf numFmtId="1" fontId="5" fillId="4" borderId="38" xfId="63" applyNumberFormat="1" applyFont="1" applyFill="1" applyBorder="1" applyAlignment="1">
      <alignment horizontal="center" vertical="center"/>
      <protection/>
    </xf>
    <xf numFmtId="1" fontId="5" fillId="4" borderId="47" xfId="63" applyNumberFormat="1" applyFont="1" applyFill="1" applyBorder="1" applyAlignment="1">
      <alignment horizontal="center" vertical="center"/>
      <protection/>
    </xf>
    <xf numFmtId="1" fontId="5" fillId="4" borderId="14" xfId="0" applyNumberFormat="1" applyFont="1" applyFill="1" applyBorder="1" applyAlignment="1">
      <alignment horizontal="center" vertical="center"/>
    </xf>
    <xf numFmtId="0" fontId="5" fillId="4" borderId="15" xfId="0" applyNumberFormat="1" applyFont="1" applyFill="1" applyBorder="1" applyAlignment="1">
      <alignment horizontal="center" vertical="center"/>
    </xf>
    <xf numFmtId="0" fontId="59" fillId="4" borderId="15" xfId="0" applyFont="1" applyFill="1" applyBorder="1" applyAlignment="1">
      <alignment horizontal="left" vertical="center"/>
    </xf>
    <xf numFmtId="49" fontId="5" fillId="4" borderId="15" xfId="0" applyNumberFormat="1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1" fontId="5" fillId="35" borderId="24" xfId="0" applyNumberFormat="1" applyFont="1" applyFill="1" applyBorder="1" applyAlignment="1">
      <alignment horizontal="center" vertical="center"/>
    </xf>
    <xf numFmtId="1" fontId="5" fillId="35" borderId="35" xfId="0" applyNumberFormat="1" applyFont="1" applyFill="1" applyBorder="1" applyAlignment="1">
      <alignment horizontal="center" vertical="center"/>
    </xf>
    <xf numFmtId="1" fontId="5" fillId="35" borderId="19" xfId="0" applyNumberFormat="1" applyFont="1" applyFill="1" applyBorder="1" applyAlignment="1">
      <alignment horizontal="center" vertical="center"/>
    </xf>
    <xf numFmtId="1" fontId="5" fillId="35" borderId="5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8" fillId="0" borderId="32" xfId="0" applyNumberFormat="1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54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51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/>
    </xf>
    <xf numFmtId="49" fontId="8" fillId="0" borderId="55" xfId="0" applyNumberFormat="1" applyFont="1" applyBorder="1" applyAlignment="1">
      <alignment horizontal="center" vertical="center"/>
    </xf>
    <xf numFmtId="0" fontId="8" fillId="34" borderId="54" xfId="0" applyNumberFormat="1" applyFont="1" applyFill="1" applyBorder="1" applyAlignment="1">
      <alignment horizontal="center" vertical="center" wrapText="1"/>
    </xf>
    <xf numFmtId="0" fontId="8" fillId="34" borderId="56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8" fillId="34" borderId="20" xfId="0" applyNumberFormat="1" applyFont="1" applyFill="1" applyBorder="1" applyAlignment="1">
      <alignment horizontal="center" vertical="center" wrapText="1"/>
    </xf>
    <xf numFmtId="0" fontId="8" fillId="34" borderId="22" xfId="0" applyNumberFormat="1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 vertical="center" wrapText="1"/>
    </xf>
    <xf numFmtId="0" fontId="8" fillId="0" borderId="39" xfId="0" applyNumberFormat="1" applyFont="1" applyBorder="1" applyAlignment="1">
      <alignment horizontal="center" vertical="center" wrapText="1"/>
    </xf>
    <xf numFmtId="49" fontId="8" fillId="0" borderId="57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17" fillId="0" borderId="32" xfId="0" applyNumberFormat="1" applyFont="1" applyBorder="1" applyAlignment="1">
      <alignment horizontal="center" vertical="center" wrapText="1"/>
    </xf>
    <xf numFmtId="49" fontId="17" fillId="0" borderId="39" xfId="0" applyNumberFormat="1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0" fontId="8" fillId="34" borderId="58" xfId="0" applyNumberFormat="1" applyFont="1" applyFill="1" applyBorder="1" applyAlignment="1">
      <alignment horizontal="center" vertical="center" wrapText="1"/>
    </xf>
    <xf numFmtId="0" fontId="8" fillId="34" borderId="42" xfId="0" applyNumberFormat="1" applyFont="1" applyFill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49" fontId="8" fillId="0" borderId="59" xfId="0" applyNumberFormat="1" applyFont="1" applyBorder="1" applyAlignment="1">
      <alignment horizontal="center" vertical="center"/>
    </xf>
    <xf numFmtId="49" fontId="8" fillId="0" borderId="4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 vertical="center" wrapText="1"/>
    </xf>
    <xf numFmtId="0" fontId="8" fillId="35" borderId="24" xfId="0" applyFont="1" applyFill="1" applyBorder="1" applyAlignment="1">
      <alignment horizontal="center" vertical="center" wrapText="1"/>
    </xf>
    <xf numFmtId="0" fontId="8" fillId="35" borderId="35" xfId="0" applyFont="1" applyFill="1" applyBorder="1" applyAlignment="1">
      <alignment horizontal="center" vertical="center" wrapText="1"/>
    </xf>
    <xf numFmtId="0" fontId="8" fillId="34" borderId="55" xfId="0" applyNumberFormat="1" applyFont="1" applyFill="1" applyBorder="1" applyAlignment="1">
      <alignment horizontal="center" vertical="center" wrapText="1"/>
    </xf>
    <xf numFmtId="0" fontId="8" fillId="34" borderId="60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Border="1" applyAlignment="1">
      <alignment horizontal="center" vertical="center" wrapText="1"/>
    </xf>
    <xf numFmtId="0" fontId="8" fillId="0" borderId="34" xfId="0" applyNumberFormat="1" applyFont="1" applyBorder="1" applyAlignment="1">
      <alignment horizontal="center" vertical="center" wrapText="1"/>
    </xf>
    <xf numFmtId="49" fontId="5" fillId="0" borderId="32" xfId="63" applyNumberFormat="1" applyFont="1" applyBorder="1" applyAlignment="1">
      <alignment horizontal="center" vertical="center" wrapText="1"/>
      <protection/>
    </xf>
    <xf numFmtId="49" fontId="5" fillId="0" borderId="51" xfId="63" applyNumberFormat="1" applyFont="1" applyBorder="1" applyAlignment="1">
      <alignment horizontal="center" vertical="center" wrapText="1"/>
      <protection/>
    </xf>
    <xf numFmtId="49" fontId="5" fillId="0" borderId="39" xfId="63" applyNumberFormat="1" applyFont="1" applyBorder="1" applyAlignment="1">
      <alignment horizontal="center" vertical="center" wrapText="1"/>
      <protection/>
    </xf>
    <xf numFmtId="1" fontId="5" fillId="35" borderId="61" xfId="63" applyNumberFormat="1" applyFont="1" applyFill="1" applyBorder="1" applyAlignment="1">
      <alignment horizontal="center" vertical="center"/>
      <protection/>
    </xf>
    <xf numFmtId="1" fontId="5" fillId="35" borderId="34" xfId="63" applyNumberFormat="1" applyFont="1" applyFill="1" applyBorder="1" applyAlignment="1">
      <alignment horizontal="center" vertical="center"/>
      <protection/>
    </xf>
    <xf numFmtId="0" fontId="3" fillId="0" borderId="50" xfId="63" applyFont="1" applyBorder="1" applyAlignment="1">
      <alignment horizontal="center" vertical="center"/>
      <protection/>
    </xf>
    <xf numFmtId="49" fontId="6" fillId="0" borderId="0" xfId="63" applyNumberFormat="1" applyFont="1" applyFill="1" applyAlignment="1">
      <alignment horizontal="center" vertical="center"/>
      <protection/>
    </xf>
    <xf numFmtId="1" fontId="5" fillId="35" borderId="44" xfId="63" applyNumberFormat="1" applyFont="1" applyFill="1" applyBorder="1" applyAlignment="1">
      <alignment horizontal="center" vertical="center"/>
      <protection/>
    </xf>
    <xf numFmtId="49" fontId="8" fillId="0" borderId="32" xfId="63" applyNumberFormat="1" applyFont="1" applyFill="1" applyBorder="1" applyAlignment="1">
      <alignment horizontal="center" vertical="center" wrapText="1"/>
      <protection/>
    </xf>
    <xf numFmtId="49" fontId="8" fillId="0" borderId="39" xfId="63" applyNumberFormat="1" applyFont="1" applyFill="1" applyBorder="1" applyAlignment="1">
      <alignment horizontal="center" vertical="center" wrapText="1"/>
      <protection/>
    </xf>
    <xf numFmtId="49" fontId="8" fillId="0" borderId="32" xfId="63" applyNumberFormat="1" applyFont="1" applyBorder="1" applyAlignment="1">
      <alignment horizontal="center" vertical="center" wrapText="1"/>
      <protection/>
    </xf>
    <xf numFmtId="49" fontId="8" fillId="0" borderId="39" xfId="63" applyNumberFormat="1" applyFont="1" applyBorder="1" applyAlignment="1">
      <alignment horizontal="center" vertical="center" wrapText="1"/>
      <protection/>
    </xf>
    <xf numFmtId="0" fontId="7" fillId="0" borderId="0" xfId="63" applyFont="1" applyAlignment="1">
      <alignment horizontal="center" vertical="center"/>
      <protection/>
    </xf>
    <xf numFmtId="49" fontId="8" fillId="0" borderId="62" xfId="63" applyNumberFormat="1" applyFont="1" applyBorder="1" applyAlignment="1">
      <alignment horizontal="center" vertical="center"/>
      <protection/>
    </xf>
    <xf numFmtId="49" fontId="8" fillId="0" borderId="63" xfId="63" applyNumberFormat="1" applyFont="1" applyBorder="1" applyAlignment="1">
      <alignment horizontal="center" vertical="center"/>
      <protection/>
    </xf>
    <xf numFmtId="0" fontId="8" fillId="0" borderId="44" xfId="63" applyFont="1" applyBorder="1" applyAlignment="1">
      <alignment horizontal="center" vertical="center"/>
      <protection/>
    </xf>
    <xf numFmtId="0" fontId="8" fillId="0" borderId="34" xfId="63" applyFont="1" applyBorder="1" applyAlignment="1">
      <alignment horizontal="center" vertical="center"/>
      <protection/>
    </xf>
    <xf numFmtId="49" fontId="8" fillId="0" borderId="20" xfId="63" applyNumberFormat="1" applyFont="1" applyBorder="1" applyAlignment="1">
      <alignment horizontal="center" vertical="center"/>
      <protection/>
    </xf>
    <xf numFmtId="49" fontId="8" fillId="0" borderId="54" xfId="63" applyNumberFormat="1" applyFont="1" applyBorder="1" applyAlignment="1">
      <alignment horizontal="center" vertical="center"/>
      <protection/>
    </xf>
    <xf numFmtId="49" fontId="8" fillId="0" borderId="36" xfId="63" applyNumberFormat="1" applyFont="1" applyBorder="1" applyAlignment="1">
      <alignment horizontal="center" vertical="center"/>
      <protection/>
    </xf>
    <xf numFmtId="0" fontId="3" fillId="0" borderId="0" xfId="63" applyFont="1" applyAlignment="1">
      <alignment horizontal="center" vertical="center"/>
      <protection/>
    </xf>
    <xf numFmtId="49" fontId="3" fillId="0" borderId="0" xfId="63" applyNumberFormat="1" applyFont="1" applyAlignment="1">
      <alignment horizontal="center" vertical="center"/>
      <protection/>
    </xf>
    <xf numFmtId="49" fontId="5" fillId="0" borderId="0" xfId="63" applyNumberFormat="1" applyFont="1" applyAlignment="1">
      <alignment horizontal="center" vertical="center"/>
      <protection/>
    </xf>
    <xf numFmtId="49" fontId="8" fillId="0" borderId="12" xfId="63" applyNumberFormat="1" applyFont="1" applyBorder="1" applyAlignment="1">
      <alignment horizontal="center" vertical="center"/>
      <protection/>
    </xf>
    <xf numFmtId="49" fontId="8" fillId="0" borderId="16" xfId="63" applyNumberFormat="1" applyFont="1" applyBorder="1" applyAlignment="1">
      <alignment horizontal="center" vertical="center"/>
      <protection/>
    </xf>
    <xf numFmtId="49" fontId="8" fillId="0" borderId="13" xfId="63" applyNumberFormat="1" applyFont="1" applyBorder="1" applyAlignment="1">
      <alignment horizontal="center" vertical="center" wrapText="1"/>
      <protection/>
    </xf>
    <xf numFmtId="49" fontId="8" fillId="0" borderId="11" xfId="63" applyNumberFormat="1" applyFont="1" applyBorder="1" applyAlignment="1">
      <alignment horizontal="center" vertical="center" wrapText="1"/>
      <protection/>
    </xf>
    <xf numFmtId="49" fontId="8" fillId="0" borderId="13" xfId="63" applyNumberFormat="1" applyFont="1" applyBorder="1" applyAlignment="1">
      <alignment horizontal="center" vertical="center"/>
      <protection/>
    </xf>
    <xf numFmtId="49" fontId="8" fillId="0" borderId="11" xfId="63" applyNumberFormat="1" applyFont="1" applyBorder="1" applyAlignment="1">
      <alignment horizontal="center" vertical="center"/>
      <protection/>
    </xf>
    <xf numFmtId="1" fontId="3" fillId="0" borderId="61" xfId="63" applyNumberFormat="1" applyFont="1" applyFill="1" applyBorder="1" applyAlignment="1">
      <alignment horizontal="center" vertical="center"/>
      <protection/>
    </xf>
    <xf numFmtId="49" fontId="8" fillId="0" borderId="44" xfId="63" applyNumberFormat="1" applyFont="1" applyBorder="1" applyAlignment="1">
      <alignment horizontal="center" vertical="center"/>
      <protection/>
    </xf>
    <xf numFmtId="49" fontId="8" fillId="0" borderId="34" xfId="63" applyNumberFormat="1" applyFont="1" applyBorder="1" applyAlignment="1">
      <alignment horizontal="center" vertical="center"/>
      <protection/>
    </xf>
    <xf numFmtId="1" fontId="3" fillId="0" borderId="44" xfId="63" applyNumberFormat="1" applyFont="1" applyFill="1" applyBorder="1" applyAlignment="1">
      <alignment horizontal="center" vertical="center"/>
      <protection/>
    </xf>
    <xf numFmtId="1" fontId="3" fillId="0" borderId="34" xfId="63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  <cellStyle name="Обычный 2" xfId="63"/>
    <cellStyle name="Финансовый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180975</xdr:rowOff>
    </xdr:from>
    <xdr:to>
      <xdr:col>2</xdr:col>
      <xdr:colOff>390525</xdr:colOff>
      <xdr:row>6</xdr:row>
      <xdr:rowOff>104775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647700"/>
          <a:ext cx="9144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1</xdr:row>
      <xdr:rowOff>66675</xdr:rowOff>
    </xdr:from>
    <xdr:to>
      <xdr:col>5</xdr:col>
      <xdr:colOff>342900</xdr:colOff>
      <xdr:row>6</xdr:row>
      <xdr:rowOff>114300</xdr:rowOff>
    </xdr:to>
    <xdr:pic>
      <xdr:nvPicPr>
        <xdr:cNvPr id="2" name="Рисунок 3" descr="Эмблема BELARUS CUP 201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533400"/>
          <a:ext cx="13811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1</xdr:row>
      <xdr:rowOff>0</xdr:rowOff>
    </xdr:from>
    <xdr:to>
      <xdr:col>8</xdr:col>
      <xdr:colOff>323850</xdr:colOff>
      <xdr:row>7</xdr:row>
      <xdr:rowOff>95250</xdr:rowOff>
    </xdr:to>
    <xdr:pic>
      <xdr:nvPicPr>
        <xdr:cNvPr id="3" name="Рисунок 4" descr="БФАС лого_2.b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90925" y="466725"/>
          <a:ext cx="16097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zoomScale="80" zoomScaleNormal="80" zoomScaleSheetLayoutView="80" workbookViewId="0" topLeftCell="A1">
      <selection activeCell="K16" sqref="K16"/>
    </sheetView>
  </sheetViews>
  <sheetFormatPr defaultColWidth="9.140625" defaultRowHeight="12.75"/>
  <sheetData>
    <row r="1" spans="1:10" ht="36.75" customHeight="1">
      <c r="A1" s="425" t="s">
        <v>204</v>
      </c>
      <c r="B1" s="425"/>
      <c r="C1" s="425"/>
      <c r="D1" s="425"/>
      <c r="E1" s="425"/>
      <c r="F1" s="425"/>
      <c r="G1" s="425"/>
      <c r="H1" s="425"/>
      <c r="I1" s="425"/>
      <c r="J1" s="66"/>
    </row>
    <row r="2" spans="1:10" ht="27.75" customHeight="1">
      <c r="A2" s="425"/>
      <c r="B2" s="425"/>
      <c r="C2" s="425"/>
      <c r="D2" s="425"/>
      <c r="E2" s="425"/>
      <c r="F2" s="425"/>
      <c r="G2" s="425"/>
      <c r="H2" s="425"/>
      <c r="I2" s="425"/>
      <c r="J2" s="66"/>
    </row>
    <row r="3" spans="1:6" ht="34.5" customHeight="1">
      <c r="A3" s="63"/>
      <c r="E3" s="62"/>
      <c r="F3" s="62"/>
    </row>
    <row r="4" ht="15" customHeight="1">
      <c r="A4" s="63"/>
    </row>
    <row r="5" ht="14.25" customHeight="1">
      <c r="A5" s="63"/>
    </row>
    <row r="6" ht="20.25" customHeight="1">
      <c r="A6" s="63"/>
    </row>
    <row r="7" ht="14.25" customHeight="1">
      <c r="A7" s="63"/>
    </row>
    <row r="8" ht="15.75" customHeight="1">
      <c r="A8" s="63"/>
    </row>
    <row r="9" ht="15.75">
      <c r="A9" s="63"/>
    </row>
    <row r="10" ht="15" customHeight="1"/>
    <row r="11" ht="14.25" customHeight="1"/>
    <row r="12" spans="1:10" ht="43.5" customHeight="1">
      <c r="A12" s="425" t="s">
        <v>21</v>
      </c>
      <c r="B12" s="425"/>
      <c r="C12" s="425"/>
      <c r="D12" s="425"/>
      <c r="E12" s="425"/>
      <c r="F12" s="425"/>
      <c r="G12" s="425"/>
      <c r="H12" s="425"/>
      <c r="I12" s="425"/>
      <c r="J12" s="66"/>
    </row>
    <row r="13" spans="1:10" ht="41.25" customHeight="1">
      <c r="A13" s="425" t="s">
        <v>22</v>
      </c>
      <c r="B13" s="425"/>
      <c r="C13" s="425"/>
      <c r="D13" s="425"/>
      <c r="E13" s="425"/>
      <c r="F13" s="425"/>
      <c r="G13" s="425"/>
      <c r="H13" s="425"/>
      <c r="I13" s="425"/>
      <c r="J13" s="66"/>
    </row>
    <row r="14" ht="26.25" customHeight="1">
      <c r="A14" s="67"/>
    </row>
    <row r="15" spans="1:10" ht="24.75" customHeight="1">
      <c r="A15" s="426" t="s">
        <v>206</v>
      </c>
      <c r="B15" s="426"/>
      <c r="C15" s="426"/>
      <c r="D15" s="426"/>
      <c r="E15" s="426"/>
      <c r="F15" s="426"/>
      <c r="G15" s="426"/>
      <c r="H15" s="426"/>
      <c r="I15" s="426"/>
      <c r="J15" s="70"/>
    </row>
    <row r="16" ht="43.5" customHeight="1">
      <c r="A16" s="64"/>
    </row>
    <row r="17" spans="1:10" ht="36" customHeight="1">
      <c r="A17" s="427" t="s">
        <v>20</v>
      </c>
      <c r="B17" s="427"/>
      <c r="C17" s="427"/>
      <c r="D17" s="427"/>
      <c r="E17" s="427"/>
      <c r="F17" s="427"/>
      <c r="G17" s="427"/>
      <c r="H17" s="427"/>
      <c r="I17" s="427"/>
      <c r="J17" s="71"/>
    </row>
    <row r="18" spans="1:5" ht="39.75" customHeight="1">
      <c r="A18" s="68"/>
      <c r="E18" s="42"/>
    </row>
    <row r="19" spans="1:10" ht="15.75">
      <c r="A19" s="424" t="s">
        <v>207</v>
      </c>
      <c r="B19" s="424"/>
      <c r="C19" s="424"/>
      <c r="D19" s="424"/>
      <c r="E19" s="424"/>
      <c r="F19" s="424"/>
      <c r="G19" s="424"/>
      <c r="H19" s="424"/>
      <c r="I19" s="424"/>
      <c r="J19" s="72"/>
    </row>
    <row r="20" spans="1:10" ht="22.5" customHeight="1">
      <c r="A20" s="424" t="s">
        <v>205</v>
      </c>
      <c r="B20" s="424"/>
      <c r="C20" s="424"/>
      <c r="D20" s="424"/>
      <c r="E20" s="424"/>
      <c r="F20" s="424"/>
      <c r="G20" s="424"/>
      <c r="H20" s="424"/>
      <c r="I20" s="424"/>
      <c r="J20" s="72"/>
    </row>
    <row r="22" spans="2:8" ht="15.75">
      <c r="B22" s="42"/>
      <c r="D22" s="7"/>
      <c r="E22" s="40"/>
      <c r="H22" s="40"/>
    </row>
    <row r="23" spans="2:8" ht="15.75">
      <c r="B23" s="42"/>
      <c r="E23" s="40"/>
      <c r="H23" s="40"/>
    </row>
    <row r="24" spans="2:8" ht="15.75">
      <c r="B24" s="42"/>
      <c r="E24" s="40"/>
      <c r="H24" s="40"/>
    </row>
    <row r="26" spans="2:8" ht="15.75">
      <c r="B26" s="65"/>
      <c r="E26" s="40"/>
      <c r="H26" s="40"/>
    </row>
    <row r="28" ht="15.75">
      <c r="B28" s="65"/>
    </row>
    <row r="30" spans="2:10" ht="15.75">
      <c r="B30" s="40"/>
      <c r="C30" s="42"/>
      <c r="D30" s="42"/>
      <c r="E30" s="40"/>
      <c r="F30" s="42"/>
      <c r="G30" s="42"/>
      <c r="H30" s="40"/>
      <c r="I30" s="42"/>
      <c r="J30" s="42"/>
    </row>
    <row r="31" spans="2:10" ht="15.75">
      <c r="B31" s="40"/>
      <c r="C31" s="42"/>
      <c r="D31" s="42"/>
      <c r="E31" s="40"/>
      <c r="F31" s="42"/>
      <c r="G31" s="42"/>
      <c r="H31" s="40"/>
      <c r="I31" s="42"/>
      <c r="J31" s="42"/>
    </row>
    <row r="32" spans="2:10" ht="15.75">
      <c r="B32" s="40"/>
      <c r="C32" s="42"/>
      <c r="D32" s="42"/>
      <c r="E32" s="40"/>
      <c r="F32" s="42"/>
      <c r="G32" s="42"/>
      <c r="H32" s="40"/>
      <c r="I32" s="42"/>
      <c r="J32" s="42"/>
    </row>
    <row r="33" spans="2:10" ht="15.75">
      <c r="B33" s="42"/>
      <c r="C33" s="42"/>
      <c r="D33" s="42"/>
      <c r="E33" s="42"/>
      <c r="F33" s="42"/>
      <c r="G33" s="42"/>
      <c r="H33" s="42"/>
      <c r="I33" s="42"/>
      <c r="J33" s="42"/>
    </row>
    <row r="34" spans="2:10" ht="15.75">
      <c r="B34" s="65"/>
      <c r="C34" s="42"/>
      <c r="D34" s="42"/>
      <c r="E34" s="40"/>
      <c r="F34" s="42"/>
      <c r="G34" s="42"/>
      <c r="H34" s="40"/>
      <c r="I34" s="42"/>
      <c r="J34" s="42"/>
    </row>
    <row r="35" spans="2:10" ht="15.75">
      <c r="B35" s="42"/>
      <c r="C35" s="42"/>
      <c r="D35" s="42"/>
      <c r="E35" s="42"/>
      <c r="F35" s="42"/>
      <c r="G35" s="42"/>
      <c r="H35" s="40"/>
      <c r="I35" s="42"/>
      <c r="J35" s="42"/>
    </row>
    <row r="36" spans="2:10" ht="15.75">
      <c r="B36" s="65"/>
      <c r="C36" s="42"/>
      <c r="D36" s="42"/>
      <c r="E36" s="40"/>
      <c r="F36" s="42"/>
      <c r="G36" s="42"/>
      <c r="H36" s="40"/>
      <c r="I36" s="42"/>
      <c r="J36" s="42"/>
    </row>
    <row r="37" spans="2:10" ht="15.75">
      <c r="B37" s="42"/>
      <c r="C37" s="42"/>
      <c r="D37" s="42"/>
      <c r="E37" s="42"/>
      <c r="F37" s="42"/>
      <c r="G37" s="42"/>
      <c r="H37" s="42"/>
      <c r="I37" s="42"/>
      <c r="J37" s="42"/>
    </row>
    <row r="38" spans="2:10" ht="15.75">
      <c r="B38" s="42"/>
      <c r="C38" s="42"/>
      <c r="D38" s="42"/>
      <c r="E38" s="42"/>
      <c r="F38" s="42"/>
      <c r="G38" s="42"/>
      <c r="H38" s="42"/>
      <c r="I38" s="42"/>
      <c r="J38" s="42"/>
    </row>
    <row r="39" spans="2:10" ht="15.75">
      <c r="B39" s="42"/>
      <c r="C39" s="42"/>
      <c r="D39" s="42"/>
      <c r="E39" s="42"/>
      <c r="F39" s="42"/>
      <c r="G39" s="42"/>
      <c r="H39" s="42"/>
      <c r="I39" s="42"/>
      <c r="J39" s="42"/>
    </row>
    <row r="40" spans="2:10" ht="15.75">
      <c r="B40" s="42"/>
      <c r="C40" s="42"/>
      <c r="D40" s="42"/>
      <c r="E40" s="42"/>
      <c r="F40" s="42"/>
      <c r="G40" s="42"/>
      <c r="H40" s="42"/>
      <c r="I40" s="42"/>
      <c r="J40" s="42"/>
    </row>
    <row r="41" spans="2:10" ht="15.75">
      <c r="B41" s="42"/>
      <c r="C41" s="42"/>
      <c r="D41" s="42"/>
      <c r="E41" s="42"/>
      <c r="F41" s="42"/>
      <c r="G41" s="42"/>
      <c r="H41" s="42"/>
      <c r="I41" s="42"/>
      <c r="J41" s="42"/>
    </row>
    <row r="42" spans="2:10" ht="15.75">
      <c r="B42" s="42"/>
      <c r="C42" s="42"/>
      <c r="D42" s="42"/>
      <c r="E42" s="42"/>
      <c r="F42" s="42"/>
      <c r="G42" s="42"/>
      <c r="H42" s="42"/>
      <c r="I42" s="42"/>
      <c r="J42" s="42"/>
    </row>
    <row r="43" spans="2:10" ht="15.75">
      <c r="B43" s="42"/>
      <c r="C43" s="42"/>
      <c r="D43" s="42"/>
      <c r="E43" s="42"/>
      <c r="F43" s="42"/>
      <c r="G43" s="42"/>
      <c r="H43" s="42"/>
      <c r="I43" s="42"/>
      <c r="J43" s="42"/>
    </row>
    <row r="44" spans="2:10" ht="15.75">
      <c r="B44" s="42"/>
      <c r="C44" s="42"/>
      <c r="D44" s="42"/>
      <c r="E44" s="42"/>
      <c r="F44" s="42"/>
      <c r="G44" s="42"/>
      <c r="H44" s="42"/>
      <c r="I44" s="42"/>
      <c r="J44" s="42"/>
    </row>
    <row r="45" spans="2:10" ht="15.75">
      <c r="B45" s="42"/>
      <c r="C45" s="42"/>
      <c r="D45" s="42"/>
      <c r="E45" s="42"/>
      <c r="F45" s="42"/>
      <c r="G45" s="42"/>
      <c r="H45" s="42"/>
      <c r="I45" s="42"/>
      <c r="J45" s="42"/>
    </row>
    <row r="46" spans="2:10" ht="15.75">
      <c r="B46" s="42"/>
      <c r="C46" s="42"/>
      <c r="D46" s="42"/>
      <c r="E46" s="42"/>
      <c r="F46" s="42"/>
      <c r="G46" s="42"/>
      <c r="H46" s="42"/>
      <c r="I46" s="42"/>
      <c r="J46" s="42"/>
    </row>
    <row r="47" spans="2:10" ht="15.75">
      <c r="B47" s="42"/>
      <c r="C47" s="42"/>
      <c r="D47" s="42"/>
      <c r="E47" s="42"/>
      <c r="F47" s="42"/>
      <c r="G47" s="42"/>
      <c r="H47" s="42"/>
      <c r="I47" s="42"/>
      <c r="J47" s="42"/>
    </row>
    <row r="48" spans="2:10" ht="15.75">
      <c r="B48" s="42"/>
      <c r="C48" s="42"/>
      <c r="D48" s="42"/>
      <c r="E48" s="42"/>
      <c r="F48" s="42"/>
      <c r="G48" s="42"/>
      <c r="H48" s="42"/>
      <c r="I48" s="42"/>
      <c r="J48" s="42"/>
    </row>
    <row r="49" spans="2:10" ht="15.75">
      <c r="B49" s="42"/>
      <c r="C49" s="42"/>
      <c r="D49" s="42"/>
      <c r="E49" s="42"/>
      <c r="F49" s="42"/>
      <c r="G49" s="42"/>
      <c r="H49" s="42"/>
      <c r="I49" s="42"/>
      <c r="J49" s="42"/>
    </row>
    <row r="50" spans="2:10" ht="15.75">
      <c r="B50" s="42"/>
      <c r="C50" s="42"/>
      <c r="D50" s="42"/>
      <c r="E50" s="42"/>
      <c r="F50" s="42"/>
      <c r="G50" s="42"/>
      <c r="H50" s="42"/>
      <c r="I50" s="42"/>
      <c r="J50" s="42"/>
    </row>
    <row r="51" spans="2:10" ht="15.75">
      <c r="B51" s="42"/>
      <c r="C51" s="42"/>
      <c r="D51" s="42"/>
      <c r="E51" s="42"/>
      <c r="F51" s="42"/>
      <c r="G51" s="42"/>
      <c r="H51" s="42"/>
      <c r="I51" s="42"/>
      <c r="J51" s="42"/>
    </row>
    <row r="52" spans="2:10" ht="15.75">
      <c r="B52" s="42"/>
      <c r="C52" s="42"/>
      <c r="D52" s="42"/>
      <c r="E52" s="42"/>
      <c r="F52" s="42"/>
      <c r="G52" s="42"/>
      <c r="H52" s="42"/>
      <c r="I52" s="42"/>
      <c r="J52" s="42"/>
    </row>
    <row r="53" spans="2:10" ht="15.75">
      <c r="B53" s="42"/>
      <c r="C53" s="42"/>
      <c r="D53" s="42"/>
      <c r="E53" s="42"/>
      <c r="F53" s="42"/>
      <c r="G53" s="42"/>
      <c r="H53" s="42"/>
      <c r="I53" s="42"/>
      <c r="J53" s="42"/>
    </row>
    <row r="54" spans="2:10" ht="15.75">
      <c r="B54" s="42"/>
      <c r="C54" s="42"/>
      <c r="D54" s="42"/>
      <c r="E54" s="42"/>
      <c r="F54" s="42"/>
      <c r="G54" s="42"/>
      <c r="H54" s="42"/>
      <c r="I54" s="42"/>
      <c r="J54" s="42"/>
    </row>
    <row r="55" spans="2:10" ht="15.75">
      <c r="B55" s="42"/>
      <c r="C55" s="42"/>
      <c r="D55" s="42"/>
      <c r="E55" s="42"/>
      <c r="F55" s="42"/>
      <c r="G55" s="42"/>
      <c r="H55" s="42"/>
      <c r="I55" s="42"/>
      <c r="J55" s="42"/>
    </row>
    <row r="56" spans="2:10" ht="15.75">
      <c r="B56" s="42"/>
      <c r="C56" s="42"/>
      <c r="D56" s="42"/>
      <c r="E56" s="42"/>
      <c r="F56" s="42"/>
      <c r="G56" s="42"/>
      <c r="H56" s="42"/>
      <c r="I56" s="42"/>
      <c r="J56" s="42"/>
    </row>
    <row r="57" spans="2:10" ht="15.75">
      <c r="B57" s="42"/>
      <c r="C57" s="42"/>
      <c r="D57" s="42"/>
      <c r="E57" s="42"/>
      <c r="F57" s="42"/>
      <c r="G57" s="42"/>
      <c r="H57" s="42"/>
      <c r="I57" s="42"/>
      <c r="J57" s="42"/>
    </row>
    <row r="58" spans="2:10" ht="15.75">
      <c r="B58" s="42"/>
      <c r="C58" s="42"/>
      <c r="D58" s="42"/>
      <c r="E58" s="42"/>
      <c r="F58" s="42"/>
      <c r="G58" s="42"/>
      <c r="H58" s="42"/>
      <c r="I58" s="42"/>
      <c r="J58" s="42"/>
    </row>
    <row r="59" spans="2:10" ht="15.75">
      <c r="B59" s="42"/>
      <c r="C59" s="42"/>
      <c r="D59" s="42"/>
      <c r="E59" s="42"/>
      <c r="F59" s="42"/>
      <c r="G59" s="42"/>
      <c r="H59" s="42"/>
      <c r="I59" s="42"/>
      <c r="J59" s="42"/>
    </row>
    <row r="60" spans="2:10" ht="15.75">
      <c r="B60" s="42"/>
      <c r="C60" s="42"/>
      <c r="D60" s="42"/>
      <c r="E60" s="42"/>
      <c r="F60" s="42"/>
      <c r="G60" s="42"/>
      <c r="H60" s="42"/>
      <c r="I60" s="42"/>
      <c r="J60" s="42"/>
    </row>
    <row r="61" spans="2:10" ht="15.75">
      <c r="B61" s="42"/>
      <c r="C61" s="42"/>
      <c r="D61" s="42"/>
      <c r="E61" s="42"/>
      <c r="F61" s="42"/>
      <c r="G61" s="42"/>
      <c r="H61" s="42"/>
      <c r="I61" s="42"/>
      <c r="J61" s="42"/>
    </row>
    <row r="62" spans="2:10" ht="15.75">
      <c r="B62" s="42"/>
      <c r="C62" s="42"/>
      <c r="D62" s="42"/>
      <c r="E62" s="42"/>
      <c r="F62" s="42"/>
      <c r="G62" s="42"/>
      <c r="H62" s="42"/>
      <c r="I62" s="42"/>
      <c r="J62" s="42"/>
    </row>
    <row r="63" spans="2:10" ht="15.75">
      <c r="B63" s="42"/>
      <c r="C63" s="42"/>
      <c r="D63" s="42"/>
      <c r="E63" s="42"/>
      <c r="F63" s="42"/>
      <c r="G63" s="42"/>
      <c r="H63" s="42"/>
      <c r="I63" s="42"/>
      <c r="J63" s="42"/>
    </row>
    <row r="64" spans="2:10" ht="15.75">
      <c r="B64" s="42"/>
      <c r="C64" s="42"/>
      <c r="D64" s="42"/>
      <c r="E64" s="42"/>
      <c r="F64" s="42"/>
      <c r="G64" s="42"/>
      <c r="H64" s="42"/>
      <c r="I64" s="42"/>
      <c r="J64" s="42"/>
    </row>
    <row r="65" spans="2:10" ht="15.75">
      <c r="B65" s="42"/>
      <c r="C65" s="42"/>
      <c r="D65" s="42"/>
      <c r="E65" s="42"/>
      <c r="F65" s="42"/>
      <c r="G65" s="42"/>
      <c r="H65" s="42"/>
      <c r="I65" s="42"/>
      <c r="J65" s="42"/>
    </row>
    <row r="66" spans="2:10" ht="15.75">
      <c r="B66" s="42"/>
      <c r="C66" s="42"/>
      <c r="D66" s="42"/>
      <c r="E66" s="42"/>
      <c r="F66" s="42"/>
      <c r="G66" s="42"/>
      <c r="H66" s="42"/>
      <c r="I66" s="42"/>
      <c r="J66" s="42"/>
    </row>
    <row r="67" spans="2:10" ht="15.75">
      <c r="B67" s="42"/>
      <c r="C67" s="42"/>
      <c r="D67" s="42"/>
      <c r="E67" s="42"/>
      <c r="F67" s="42"/>
      <c r="G67" s="42"/>
      <c r="H67" s="42"/>
      <c r="I67" s="42"/>
      <c r="J67" s="42"/>
    </row>
    <row r="68" spans="2:10" ht="15.75">
      <c r="B68" s="42"/>
      <c r="C68" s="42"/>
      <c r="D68" s="42"/>
      <c r="E68" s="42"/>
      <c r="F68" s="42"/>
      <c r="G68" s="42"/>
      <c r="H68" s="42"/>
      <c r="I68" s="42"/>
      <c r="J68" s="42"/>
    </row>
    <row r="69" spans="2:10" ht="15.75">
      <c r="B69" s="42"/>
      <c r="C69" s="42"/>
      <c r="D69" s="42"/>
      <c r="E69" s="42"/>
      <c r="F69" s="42"/>
      <c r="G69" s="42"/>
      <c r="H69" s="42"/>
      <c r="I69" s="42"/>
      <c r="J69" s="42"/>
    </row>
    <row r="70" spans="2:10" ht="15.75">
      <c r="B70" s="42"/>
      <c r="C70" s="42"/>
      <c r="D70" s="42"/>
      <c r="E70" s="42"/>
      <c r="F70" s="42"/>
      <c r="G70" s="42"/>
      <c r="H70" s="42"/>
      <c r="I70" s="42"/>
      <c r="J70" s="42"/>
    </row>
  </sheetData>
  <sheetProtection/>
  <mergeCells count="8">
    <mergeCell ref="A19:I19"/>
    <mergeCell ref="A20:I20"/>
    <mergeCell ref="A1:I1"/>
    <mergeCell ref="A2:I2"/>
    <mergeCell ref="A12:I12"/>
    <mergeCell ref="A13:I13"/>
    <mergeCell ref="A15:I15"/>
    <mergeCell ref="A17:I17"/>
  </mergeCells>
  <printOptions/>
  <pageMargins left="1.1811023622047245" right="0.3937007874015748" top="0.7874015748031497" bottom="0.1968503937007874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Q28"/>
  <sheetViews>
    <sheetView zoomScaleSheetLayoutView="80" workbookViewId="0" topLeftCell="A1">
      <selection activeCell="B9" sqref="B9:K9"/>
    </sheetView>
  </sheetViews>
  <sheetFormatPr defaultColWidth="9.140625" defaultRowHeight="12.75"/>
  <cols>
    <col min="1" max="1" width="4.00390625" style="0" customWidth="1"/>
    <col min="2" max="2" width="4.140625" style="0" customWidth="1"/>
    <col min="3" max="3" width="4.140625" style="55" customWidth="1"/>
    <col min="4" max="4" width="28.57421875" style="0" customWidth="1"/>
    <col min="5" max="5" width="9.28125" style="0" customWidth="1"/>
    <col min="6" max="6" width="10.140625" style="0" customWidth="1"/>
    <col min="7" max="9" width="5.7109375" style="0" customWidth="1"/>
    <col min="10" max="10" width="8.421875" style="0" customWidth="1"/>
    <col min="11" max="11" width="7.8515625" style="0" customWidth="1"/>
    <col min="12" max="12" width="9.00390625" style="0" customWidth="1"/>
    <col min="13" max="13" width="12.7109375" style="0" customWidth="1"/>
  </cols>
  <sheetData>
    <row r="1" spans="2:17" s="1" customFormat="1" ht="12.75" customHeight="1">
      <c r="B1" s="94"/>
      <c r="C1" s="94"/>
      <c r="D1" s="440" t="s">
        <v>0</v>
      </c>
      <c r="E1" s="440"/>
      <c r="F1" s="440"/>
      <c r="G1" s="440"/>
      <c r="H1" s="440"/>
      <c r="I1" s="440"/>
      <c r="J1" s="452" t="s">
        <v>191</v>
      </c>
      <c r="K1" s="452"/>
      <c r="L1" s="452"/>
      <c r="M1" s="61"/>
      <c r="O1" s="3"/>
      <c r="P1" s="4"/>
      <c r="Q1"/>
    </row>
    <row r="2" spans="2:16" s="1" customFormat="1" ht="12.75" customHeight="1">
      <c r="B2" s="74"/>
      <c r="C2" s="74"/>
      <c r="D2" s="441"/>
      <c r="E2" s="441"/>
      <c r="F2" s="441"/>
      <c r="G2" s="441"/>
      <c r="H2" s="441"/>
      <c r="I2" s="441"/>
      <c r="J2" s="452" t="s">
        <v>208</v>
      </c>
      <c r="K2" s="452"/>
      <c r="L2" s="452"/>
      <c r="M2" s="61"/>
      <c r="O2" s="6"/>
      <c r="P2" s="7"/>
    </row>
    <row r="3" spans="2:16" s="1" customFormat="1" ht="20.25" customHeight="1">
      <c r="B3" s="75"/>
      <c r="C3" s="75"/>
      <c r="D3" s="442" t="s">
        <v>120</v>
      </c>
      <c r="E3" s="442"/>
      <c r="F3" s="442"/>
      <c r="G3" s="442"/>
      <c r="H3" s="442"/>
      <c r="I3" s="442"/>
      <c r="J3" s="75"/>
      <c r="O3" s="8"/>
      <c r="P3" s="4"/>
    </row>
    <row r="4" spans="2:16" s="1" customFormat="1" ht="12.75" customHeight="1">
      <c r="B4" s="61"/>
      <c r="C4" s="61"/>
      <c r="D4" s="443" t="s">
        <v>185</v>
      </c>
      <c r="E4" s="443"/>
      <c r="F4" s="443"/>
      <c r="G4" s="443"/>
      <c r="H4" s="443"/>
      <c r="I4" s="443"/>
      <c r="J4" s="457" t="s">
        <v>28</v>
      </c>
      <c r="K4" s="457"/>
      <c r="L4" s="457"/>
      <c r="O4" s="9"/>
      <c r="P4" s="4"/>
    </row>
    <row r="5" spans="2:16" s="1" customFormat="1" ht="12.75" customHeight="1">
      <c r="B5" s="60"/>
      <c r="C5" s="60"/>
      <c r="D5" s="60"/>
      <c r="E5" s="60"/>
      <c r="F5" s="60"/>
      <c r="G5" s="60"/>
      <c r="H5" s="60"/>
      <c r="I5" s="60"/>
      <c r="J5" s="452" t="s">
        <v>193</v>
      </c>
      <c r="K5" s="452"/>
      <c r="L5" s="452"/>
      <c r="M5" s="452"/>
      <c r="N5" s="61"/>
      <c r="O5" s="9"/>
      <c r="P5" s="4"/>
    </row>
    <row r="6" spans="2:16" s="1" customFormat="1" ht="12.75" customHeight="1">
      <c r="B6" s="106"/>
      <c r="C6" s="106"/>
      <c r="D6" s="453" t="s">
        <v>26</v>
      </c>
      <c r="E6" s="453"/>
      <c r="F6" s="453"/>
      <c r="G6" s="453"/>
      <c r="H6" s="453"/>
      <c r="I6" s="453"/>
      <c r="J6" s="452" t="s">
        <v>194</v>
      </c>
      <c r="K6" s="452"/>
      <c r="L6" s="452"/>
      <c r="M6" s="452"/>
      <c r="O6" s="9"/>
      <c r="P6" s="4"/>
    </row>
    <row r="7" spans="2:16" s="1" customFormat="1" ht="20.25" customHeight="1">
      <c r="B7" s="76"/>
      <c r="C7" s="76"/>
      <c r="D7" s="454" t="s">
        <v>2</v>
      </c>
      <c r="E7" s="454"/>
      <c r="F7" s="454"/>
      <c r="G7" s="454"/>
      <c r="H7" s="454"/>
      <c r="I7" s="454"/>
      <c r="J7" s="76"/>
      <c r="K7" s="76"/>
      <c r="N7" s="76"/>
      <c r="O7" s="8"/>
      <c r="P7" s="4"/>
    </row>
    <row r="8" spans="1:12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0.25" customHeight="1">
      <c r="A9" s="76"/>
      <c r="B9" s="463" t="s">
        <v>66</v>
      </c>
      <c r="C9" s="463"/>
      <c r="D9" s="463"/>
      <c r="E9" s="463"/>
      <c r="F9" s="463"/>
      <c r="G9" s="463"/>
      <c r="H9" s="463"/>
      <c r="I9" s="463"/>
      <c r="J9" s="463"/>
      <c r="K9" s="463"/>
      <c r="L9" s="76"/>
    </row>
    <row r="10" spans="3:14" s="1" customFormat="1" ht="12.75" customHeight="1" thickBot="1">
      <c r="C10" s="2"/>
      <c r="D10" s="10"/>
      <c r="E10" s="11"/>
      <c r="F10" s="11"/>
      <c r="G10" s="11"/>
      <c r="H10" s="12"/>
      <c r="I10" s="5"/>
      <c r="J10" s="5"/>
      <c r="K10" s="5"/>
      <c r="L10" s="5"/>
      <c r="M10" s="3"/>
      <c r="N10" s="4"/>
    </row>
    <row r="11" spans="2:12" ht="15.75" customHeight="1">
      <c r="B11" s="485" t="s">
        <v>3</v>
      </c>
      <c r="C11" s="430" t="s">
        <v>4</v>
      </c>
      <c r="D11" s="479" t="s">
        <v>5</v>
      </c>
      <c r="E11" s="450" t="s">
        <v>68</v>
      </c>
      <c r="F11" s="430" t="s">
        <v>25</v>
      </c>
      <c r="G11" s="434" t="s">
        <v>6</v>
      </c>
      <c r="H11" s="435"/>
      <c r="I11" s="435"/>
      <c r="J11" s="493" t="s">
        <v>70</v>
      </c>
      <c r="K11" s="483" t="s">
        <v>9</v>
      </c>
      <c r="L11" s="476" t="s">
        <v>218</v>
      </c>
    </row>
    <row r="12" spans="2:12" ht="18" customHeight="1" thickBot="1">
      <c r="B12" s="486"/>
      <c r="C12" s="431"/>
      <c r="D12" s="480"/>
      <c r="E12" s="451"/>
      <c r="F12" s="431"/>
      <c r="G12" s="15">
        <v>1</v>
      </c>
      <c r="H12" s="15">
        <v>2</v>
      </c>
      <c r="I12" s="102">
        <v>3</v>
      </c>
      <c r="J12" s="494"/>
      <c r="K12" s="484"/>
      <c r="L12" s="477"/>
    </row>
    <row r="13" spans="2:12" ht="15.75">
      <c r="B13" s="16">
        <f aca="true" t="shared" si="0" ref="B13:B19">B12+1</f>
        <v>1</v>
      </c>
      <c r="C13" s="17">
        <v>43</v>
      </c>
      <c r="D13" s="140" t="s">
        <v>146</v>
      </c>
      <c r="E13" s="141" t="s">
        <v>86</v>
      </c>
      <c r="F13" s="18" t="s">
        <v>64</v>
      </c>
      <c r="G13" s="154">
        <v>0</v>
      </c>
      <c r="H13" s="154">
        <v>312</v>
      </c>
      <c r="I13" s="77" t="s">
        <v>167</v>
      </c>
      <c r="J13" s="100">
        <f aca="true" t="shared" si="1" ref="J13:J19">MAX(G13:I13)</f>
        <v>312</v>
      </c>
      <c r="K13" s="157">
        <f aca="true" t="shared" si="2" ref="K13:K19">RANK(J13,J$13:J$19)</f>
        <v>1</v>
      </c>
      <c r="L13" s="213">
        <f aca="true" t="shared" si="3" ref="L13:L19">INT(((J13/$J$13)+((LOG(7)-LOG(K13))/10))*100)</f>
        <v>108</v>
      </c>
    </row>
    <row r="14" spans="2:12" ht="15.75">
      <c r="B14" s="21">
        <f t="shared" si="0"/>
        <v>2</v>
      </c>
      <c r="C14" s="22">
        <v>26</v>
      </c>
      <c r="D14" s="34" t="s">
        <v>134</v>
      </c>
      <c r="E14" s="127">
        <v>320</v>
      </c>
      <c r="F14" s="127" t="s">
        <v>59</v>
      </c>
      <c r="G14" s="26">
        <v>145</v>
      </c>
      <c r="H14" s="26" t="s">
        <v>167</v>
      </c>
      <c r="I14" s="96" t="s">
        <v>167</v>
      </c>
      <c r="J14" s="101">
        <f t="shared" si="1"/>
        <v>145</v>
      </c>
      <c r="K14" s="59">
        <f t="shared" si="2"/>
        <v>2</v>
      </c>
      <c r="L14" s="211">
        <f t="shared" si="3"/>
        <v>51</v>
      </c>
    </row>
    <row r="15" spans="2:12" ht="15.75">
      <c r="B15" s="21">
        <f t="shared" si="0"/>
        <v>3</v>
      </c>
      <c r="C15" s="22">
        <v>24</v>
      </c>
      <c r="D15" s="34" t="s">
        <v>136</v>
      </c>
      <c r="E15" s="127">
        <v>325</v>
      </c>
      <c r="F15" s="127" t="s">
        <v>59</v>
      </c>
      <c r="G15" s="26">
        <v>142</v>
      </c>
      <c r="H15" s="26" t="s">
        <v>167</v>
      </c>
      <c r="I15" s="96" t="s">
        <v>167</v>
      </c>
      <c r="J15" s="101">
        <f t="shared" si="1"/>
        <v>142</v>
      </c>
      <c r="K15" s="59">
        <f t="shared" si="2"/>
        <v>3</v>
      </c>
      <c r="L15" s="211">
        <f t="shared" si="3"/>
        <v>49</v>
      </c>
    </row>
    <row r="16" spans="2:12" ht="15.75">
      <c r="B16" s="21">
        <f t="shared" si="0"/>
        <v>4</v>
      </c>
      <c r="C16" s="22">
        <v>13</v>
      </c>
      <c r="D16" s="129" t="s">
        <v>111</v>
      </c>
      <c r="E16" s="127">
        <v>317</v>
      </c>
      <c r="F16" s="127" t="s">
        <v>59</v>
      </c>
      <c r="G16" s="26">
        <v>136</v>
      </c>
      <c r="H16" s="26" t="s">
        <v>167</v>
      </c>
      <c r="I16" s="96" t="s">
        <v>167</v>
      </c>
      <c r="J16" s="101">
        <f t="shared" si="1"/>
        <v>136</v>
      </c>
      <c r="K16" s="59">
        <f t="shared" si="2"/>
        <v>4</v>
      </c>
      <c r="L16" s="211">
        <f t="shared" si="3"/>
        <v>46</v>
      </c>
    </row>
    <row r="17" spans="2:12" ht="15.75">
      <c r="B17" s="21">
        <f t="shared" si="0"/>
        <v>5</v>
      </c>
      <c r="C17" s="22">
        <v>12</v>
      </c>
      <c r="D17" s="34" t="s">
        <v>112</v>
      </c>
      <c r="E17" s="127">
        <v>162</v>
      </c>
      <c r="F17" s="127" t="s">
        <v>59</v>
      </c>
      <c r="G17" s="26">
        <v>130</v>
      </c>
      <c r="H17" s="26" t="s">
        <v>167</v>
      </c>
      <c r="I17" s="96" t="s">
        <v>167</v>
      </c>
      <c r="J17" s="101">
        <f t="shared" si="1"/>
        <v>130</v>
      </c>
      <c r="K17" s="59">
        <f t="shared" si="2"/>
        <v>5</v>
      </c>
      <c r="L17" s="211">
        <f t="shared" si="3"/>
        <v>43</v>
      </c>
    </row>
    <row r="18" spans="2:12" ht="15.75">
      <c r="B18" s="21">
        <f t="shared" si="0"/>
        <v>6</v>
      </c>
      <c r="C18" s="30">
        <v>25</v>
      </c>
      <c r="D18" s="34" t="s">
        <v>135</v>
      </c>
      <c r="E18" s="127">
        <v>164</v>
      </c>
      <c r="F18" s="127" t="s">
        <v>59</v>
      </c>
      <c r="G18" s="31">
        <v>129</v>
      </c>
      <c r="H18" s="31" t="s">
        <v>167</v>
      </c>
      <c r="I18" s="97" t="s">
        <v>167</v>
      </c>
      <c r="J18" s="101">
        <f t="shared" si="1"/>
        <v>129</v>
      </c>
      <c r="K18" s="59">
        <f t="shared" si="2"/>
        <v>6</v>
      </c>
      <c r="L18" s="211">
        <f t="shared" si="3"/>
        <v>42</v>
      </c>
    </row>
    <row r="19" spans="2:12" ht="16.5" thickBot="1">
      <c r="B19" s="35">
        <f t="shared" si="0"/>
        <v>7</v>
      </c>
      <c r="C19" s="36">
        <v>10</v>
      </c>
      <c r="D19" s="142" t="s">
        <v>168</v>
      </c>
      <c r="E19" s="143">
        <v>257</v>
      </c>
      <c r="F19" s="143" t="s">
        <v>59</v>
      </c>
      <c r="G19" s="39">
        <v>124</v>
      </c>
      <c r="H19" s="39" t="s">
        <v>167</v>
      </c>
      <c r="I19" s="99" t="s">
        <v>167</v>
      </c>
      <c r="J19" s="144">
        <f t="shared" si="1"/>
        <v>124</v>
      </c>
      <c r="K19" s="139">
        <f t="shared" si="2"/>
        <v>7</v>
      </c>
      <c r="L19" s="212">
        <f t="shared" si="3"/>
        <v>39</v>
      </c>
    </row>
    <row r="22" spans="1:13" ht="20.25" customHeight="1">
      <c r="A22" s="72" t="s">
        <v>170</v>
      </c>
      <c r="B22" s="72"/>
      <c r="C22" s="72"/>
      <c r="D22" s="72"/>
      <c r="E22" s="72"/>
      <c r="H22" s="72"/>
      <c r="I22" s="41"/>
      <c r="J22" s="72" t="s">
        <v>10</v>
      </c>
      <c r="K22" s="72"/>
      <c r="L22" s="72"/>
      <c r="M22" s="20"/>
    </row>
    <row r="23" spans="1:13" ht="20.25" customHeight="1">
      <c r="A23" s="43"/>
      <c r="B23" s="44"/>
      <c r="C23" s="40"/>
      <c r="D23" s="40"/>
      <c r="E23" s="45"/>
      <c r="I23" s="42"/>
      <c r="L23" s="20"/>
      <c r="M23" s="20"/>
    </row>
    <row r="24" spans="1:13" ht="20.25" customHeight="1">
      <c r="A24" s="61" t="s">
        <v>197</v>
      </c>
      <c r="B24" s="61"/>
      <c r="C24" s="61"/>
      <c r="D24" s="61"/>
      <c r="E24" s="61"/>
      <c r="H24" s="40" t="s">
        <v>157</v>
      </c>
      <c r="J24" s="46"/>
      <c r="K24" s="46"/>
      <c r="L24" s="20"/>
      <c r="M24" s="20"/>
    </row>
    <row r="25" spans="1:13" ht="20.25" customHeight="1">
      <c r="A25" s="47"/>
      <c r="B25" s="48"/>
      <c r="C25" s="49"/>
      <c r="D25" s="49"/>
      <c r="E25" s="50"/>
      <c r="I25" s="42"/>
      <c r="L25" s="20"/>
      <c r="M25" s="20"/>
    </row>
    <row r="26" spans="1:12" ht="20.25" customHeight="1">
      <c r="A26" s="61" t="s">
        <v>123</v>
      </c>
      <c r="B26" s="61"/>
      <c r="C26" s="61"/>
      <c r="D26" s="61"/>
      <c r="E26" s="61"/>
      <c r="H26" s="40" t="s">
        <v>158</v>
      </c>
      <c r="I26" s="40"/>
      <c r="J26" s="40"/>
      <c r="K26" s="40"/>
      <c r="L26" s="40"/>
    </row>
    <row r="27" spans="3:13" ht="20.25" customHeight="1">
      <c r="C27" s="51"/>
      <c r="D27" s="52"/>
      <c r="E27" s="42"/>
      <c r="F27" s="42"/>
      <c r="G27" s="53"/>
      <c r="H27" s="45"/>
      <c r="I27" s="42"/>
      <c r="L27" s="20"/>
      <c r="M27" s="20"/>
    </row>
    <row r="28" spans="3:13" ht="20.25" customHeight="1">
      <c r="C28" s="45"/>
      <c r="D28" s="42"/>
      <c r="E28" s="54"/>
      <c r="F28" s="54"/>
      <c r="G28" s="52"/>
      <c r="H28" s="72" t="s">
        <v>125</v>
      </c>
      <c r="I28" s="72"/>
      <c r="J28" s="72"/>
      <c r="K28" s="72"/>
      <c r="L28" s="72"/>
      <c r="M28" s="20"/>
    </row>
  </sheetData>
  <sheetProtection/>
  <mergeCells count="21">
    <mergeCell ref="L11:L12"/>
    <mergeCell ref="G11:I11"/>
    <mergeCell ref="J11:J12"/>
    <mergeCell ref="K11:K12"/>
    <mergeCell ref="D1:I1"/>
    <mergeCell ref="D3:I3"/>
    <mergeCell ref="D4:I4"/>
    <mergeCell ref="D6:I6"/>
    <mergeCell ref="B9:K9"/>
    <mergeCell ref="J5:M5"/>
    <mergeCell ref="J6:M6"/>
    <mergeCell ref="J1:L1"/>
    <mergeCell ref="D2:I2"/>
    <mergeCell ref="J2:L2"/>
    <mergeCell ref="D7:I7"/>
    <mergeCell ref="J4:L4"/>
    <mergeCell ref="B11:B12"/>
    <mergeCell ref="C11:C12"/>
    <mergeCell ref="D11:D12"/>
    <mergeCell ref="E11:E12"/>
    <mergeCell ref="F11:F12"/>
  </mergeCells>
  <printOptions horizontalCentered="1"/>
  <pageMargins left="0.3937007874015748" right="0.11811023622047245" top="0.1968503937007874" bottom="0.1968503937007874" header="0" footer="0"/>
  <pageSetup fitToHeight="1" fitToWidth="1" horizontalDpi="600" verticalDpi="6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Q31"/>
  <sheetViews>
    <sheetView zoomScaleSheetLayoutView="80" workbookViewId="0" topLeftCell="A1">
      <selection activeCell="B9" sqref="B9:K9"/>
    </sheetView>
  </sheetViews>
  <sheetFormatPr defaultColWidth="9.140625" defaultRowHeight="12.75"/>
  <cols>
    <col min="1" max="1" width="4.00390625" style="0" customWidth="1"/>
    <col min="2" max="2" width="4.140625" style="0" customWidth="1"/>
    <col min="3" max="3" width="4.140625" style="55" customWidth="1"/>
    <col min="4" max="4" width="28.57421875" style="0" customWidth="1"/>
    <col min="5" max="5" width="9.28125" style="0" customWidth="1"/>
    <col min="6" max="6" width="10.140625" style="0" customWidth="1"/>
    <col min="7" max="9" width="5.7109375" style="0" customWidth="1"/>
    <col min="10" max="10" width="8.421875" style="0" customWidth="1"/>
    <col min="11" max="11" width="7.8515625" style="0" customWidth="1"/>
    <col min="12" max="12" width="9.00390625" style="0" customWidth="1"/>
    <col min="13" max="13" width="13.28125" style="0" customWidth="1"/>
  </cols>
  <sheetData>
    <row r="1" spans="2:17" s="1" customFormat="1" ht="12.75" customHeight="1">
      <c r="B1" s="94"/>
      <c r="C1" s="94"/>
      <c r="D1" s="440" t="s">
        <v>0</v>
      </c>
      <c r="E1" s="440"/>
      <c r="F1" s="440"/>
      <c r="G1" s="440"/>
      <c r="H1" s="440"/>
      <c r="I1" s="440"/>
      <c r="J1" s="452" t="s">
        <v>191</v>
      </c>
      <c r="K1" s="452"/>
      <c r="L1" s="452"/>
      <c r="M1" s="61"/>
      <c r="O1" s="3"/>
      <c r="P1" s="4"/>
      <c r="Q1"/>
    </row>
    <row r="2" spans="2:16" s="1" customFormat="1" ht="12.75" customHeight="1">
      <c r="B2" s="74"/>
      <c r="C2" s="74"/>
      <c r="D2" s="441"/>
      <c r="E2" s="441"/>
      <c r="F2" s="441"/>
      <c r="G2" s="441"/>
      <c r="H2" s="441"/>
      <c r="I2" s="441"/>
      <c r="J2" s="452" t="s">
        <v>208</v>
      </c>
      <c r="K2" s="452"/>
      <c r="L2" s="452"/>
      <c r="M2" s="61"/>
      <c r="O2" s="6"/>
      <c r="P2" s="7"/>
    </row>
    <row r="3" spans="2:16" s="1" customFormat="1" ht="20.25" customHeight="1">
      <c r="B3" s="75"/>
      <c r="C3" s="75"/>
      <c r="D3" s="442" t="s">
        <v>120</v>
      </c>
      <c r="E3" s="442"/>
      <c r="F3" s="442"/>
      <c r="G3" s="442"/>
      <c r="H3" s="442"/>
      <c r="I3" s="442"/>
      <c r="J3" s="75"/>
      <c r="O3" s="8"/>
      <c r="P3" s="4"/>
    </row>
    <row r="4" spans="2:16" s="1" customFormat="1" ht="12.75" customHeight="1">
      <c r="B4" s="61"/>
      <c r="C4" s="61"/>
      <c r="D4" s="443" t="s">
        <v>185</v>
      </c>
      <c r="E4" s="443"/>
      <c r="F4" s="443"/>
      <c r="G4" s="443"/>
      <c r="H4" s="443"/>
      <c r="I4" s="443"/>
      <c r="J4" s="457" t="s">
        <v>28</v>
      </c>
      <c r="K4" s="457"/>
      <c r="L4" s="457"/>
      <c r="O4" s="9"/>
      <c r="P4" s="4"/>
    </row>
    <row r="5" spans="2:16" s="1" customFormat="1" ht="12.75" customHeight="1">
      <c r="B5" s="60"/>
      <c r="C5" s="60"/>
      <c r="D5" s="60"/>
      <c r="E5" s="60"/>
      <c r="F5" s="60"/>
      <c r="G5" s="60"/>
      <c r="H5" s="60"/>
      <c r="I5" s="60"/>
      <c r="J5" s="452" t="s">
        <v>193</v>
      </c>
      <c r="K5" s="452"/>
      <c r="L5" s="452"/>
      <c r="M5" s="452"/>
      <c r="N5" s="61"/>
      <c r="O5" s="9"/>
      <c r="P5" s="4"/>
    </row>
    <row r="6" spans="2:16" s="1" customFormat="1" ht="12.75" customHeight="1">
      <c r="B6" s="106"/>
      <c r="C6" s="106"/>
      <c r="D6" s="453" t="s">
        <v>26</v>
      </c>
      <c r="E6" s="453"/>
      <c r="F6" s="453"/>
      <c r="G6" s="453"/>
      <c r="H6" s="453"/>
      <c r="I6" s="453"/>
      <c r="J6" s="452" t="s">
        <v>194</v>
      </c>
      <c r="K6" s="452"/>
      <c r="L6" s="452"/>
      <c r="M6" s="452"/>
      <c r="O6" s="9"/>
      <c r="P6" s="4"/>
    </row>
    <row r="7" spans="2:16" s="1" customFormat="1" ht="20.25" customHeight="1">
      <c r="B7" s="76"/>
      <c r="C7" s="76"/>
      <c r="D7" s="454" t="s">
        <v>2</v>
      </c>
      <c r="E7" s="454"/>
      <c r="F7" s="454"/>
      <c r="G7" s="454"/>
      <c r="H7" s="454"/>
      <c r="I7" s="454"/>
      <c r="J7" s="76"/>
      <c r="K7" s="76"/>
      <c r="N7" s="76"/>
      <c r="O7" s="8"/>
      <c r="P7" s="4"/>
    </row>
    <row r="8" spans="1:12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0.25" customHeight="1">
      <c r="A9" s="76"/>
      <c r="B9" s="463" t="s">
        <v>35</v>
      </c>
      <c r="C9" s="463"/>
      <c r="D9" s="463"/>
      <c r="E9" s="463"/>
      <c r="F9" s="463"/>
      <c r="G9" s="463"/>
      <c r="H9" s="463"/>
      <c r="I9" s="463"/>
      <c r="J9" s="463"/>
      <c r="K9" s="463"/>
      <c r="L9" s="76"/>
    </row>
    <row r="10" spans="3:14" s="1" customFormat="1" ht="12.75" customHeight="1" thickBot="1">
      <c r="C10" s="2"/>
      <c r="D10" s="10"/>
      <c r="E10" s="11"/>
      <c r="F10" s="11"/>
      <c r="G10" s="11"/>
      <c r="H10" s="12"/>
      <c r="I10" s="5"/>
      <c r="J10" s="5"/>
      <c r="K10" s="5"/>
      <c r="L10" s="5"/>
      <c r="M10" s="3"/>
      <c r="N10" s="4"/>
    </row>
    <row r="11" spans="2:12" ht="15.75" customHeight="1">
      <c r="B11" s="485" t="s">
        <v>3</v>
      </c>
      <c r="C11" s="430" t="s">
        <v>4</v>
      </c>
      <c r="D11" s="479" t="s">
        <v>5</v>
      </c>
      <c r="E11" s="450" t="s">
        <v>68</v>
      </c>
      <c r="F11" s="430" t="s">
        <v>25</v>
      </c>
      <c r="G11" s="434" t="s">
        <v>6</v>
      </c>
      <c r="H11" s="435"/>
      <c r="I11" s="435"/>
      <c r="J11" s="493" t="s">
        <v>70</v>
      </c>
      <c r="K11" s="483" t="s">
        <v>9</v>
      </c>
      <c r="L11" s="476" t="s">
        <v>218</v>
      </c>
    </row>
    <row r="12" spans="2:12" ht="18" customHeight="1" thickBot="1">
      <c r="B12" s="486"/>
      <c r="C12" s="431"/>
      <c r="D12" s="480"/>
      <c r="E12" s="451"/>
      <c r="F12" s="431"/>
      <c r="G12" s="15">
        <v>1</v>
      </c>
      <c r="H12" s="15">
        <v>2</v>
      </c>
      <c r="I12" s="102">
        <v>3</v>
      </c>
      <c r="J12" s="494"/>
      <c r="K12" s="484"/>
      <c r="L12" s="477"/>
    </row>
    <row r="13" spans="2:12" ht="15.75">
      <c r="B13" s="57">
        <f aca="true" t="shared" si="0" ref="B13:B22">B12+1</f>
        <v>1</v>
      </c>
      <c r="C13" s="161">
        <v>44</v>
      </c>
      <c r="D13" s="162" t="s">
        <v>77</v>
      </c>
      <c r="E13" s="163" t="s">
        <v>78</v>
      </c>
      <c r="F13" s="164" t="s">
        <v>64</v>
      </c>
      <c r="G13" s="58">
        <v>600</v>
      </c>
      <c r="H13" s="58" t="s">
        <v>167</v>
      </c>
      <c r="I13" s="98" t="s">
        <v>167</v>
      </c>
      <c r="J13" s="222">
        <f aca="true" t="shared" si="1" ref="J13:J22">MAX(G13:I13)</f>
        <v>600</v>
      </c>
      <c r="K13" s="59">
        <f aca="true" t="shared" si="2" ref="K13:K22">RANK(J13,J$13:J$22)</f>
        <v>1</v>
      </c>
      <c r="L13" s="210">
        <f>INT(((J13/$J$13)+((LOG(5)-LOG(K13))/10))*100)</f>
        <v>106</v>
      </c>
    </row>
    <row r="14" spans="2:13" ht="15.75">
      <c r="B14" s="21">
        <f t="shared" si="0"/>
        <v>2</v>
      </c>
      <c r="C14" s="22">
        <v>36</v>
      </c>
      <c r="D14" s="34" t="s">
        <v>141</v>
      </c>
      <c r="E14" s="127">
        <v>1295</v>
      </c>
      <c r="F14" s="127" t="s">
        <v>76</v>
      </c>
      <c r="G14" s="33">
        <v>598</v>
      </c>
      <c r="H14" s="33" t="s">
        <v>167</v>
      </c>
      <c r="I14" s="78" t="s">
        <v>167</v>
      </c>
      <c r="J14" s="101">
        <f t="shared" si="1"/>
        <v>598</v>
      </c>
      <c r="K14" s="59">
        <f t="shared" si="2"/>
        <v>2</v>
      </c>
      <c r="L14" s="211">
        <f>INT(((J14/$J$13)+((LOG(5)-LOG(K14))/10))*100)</f>
        <v>103</v>
      </c>
      <c r="M14" s="61"/>
    </row>
    <row r="15" spans="2:13" ht="15.75">
      <c r="B15" s="21">
        <f t="shared" si="0"/>
        <v>3</v>
      </c>
      <c r="C15" s="22">
        <v>5</v>
      </c>
      <c r="D15" s="27" t="s">
        <v>84</v>
      </c>
      <c r="E15" s="28" t="s">
        <v>85</v>
      </c>
      <c r="F15" s="25" t="s">
        <v>65</v>
      </c>
      <c r="G15" s="32">
        <v>371</v>
      </c>
      <c r="H15" s="32" t="s">
        <v>167</v>
      </c>
      <c r="I15" s="107" t="s">
        <v>167</v>
      </c>
      <c r="J15" s="101">
        <f t="shared" si="1"/>
        <v>371</v>
      </c>
      <c r="K15" s="59">
        <f t="shared" si="2"/>
        <v>3</v>
      </c>
      <c r="L15" s="211">
        <f>INT(((J15/$J$13)+((LOG(5)-LOG(K15))/10))*100)</f>
        <v>64</v>
      </c>
      <c r="M15" s="61"/>
    </row>
    <row r="16" spans="2:12" ht="15.75">
      <c r="B16" s="21">
        <f t="shared" si="0"/>
        <v>4</v>
      </c>
      <c r="C16" s="22">
        <v>11</v>
      </c>
      <c r="D16" s="27" t="s">
        <v>58</v>
      </c>
      <c r="E16" s="28" t="s">
        <v>60</v>
      </c>
      <c r="F16" s="25" t="s">
        <v>59</v>
      </c>
      <c r="G16" s="26">
        <v>254</v>
      </c>
      <c r="H16" s="26" t="s">
        <v>167</v>
      </c>
      <c r="I16" s="96" t="s">
        <v>167</v>
      </c>
      <c r="J16" s="101">
        <f t="shared" si="1"/>
        <v>254</v>
      </c>
      <c r="K16" s="59">
        <f t="shared" si="2"/>
        <v>4</v>
      </c>
      <c r="L16" s="211">
        <f>INT(((J16/$J$13)+((LOG(5)-LOG(K16))/10))*100)</f>
        <v>43</v>
      </c>
    </row>
    <row r="17" spans="2:12" ht="15.75">
      <c r="B17" s="21">
        <f t="shared" si="0"/>
        <v>5</v>
      </c>
      <c r="C17" s="22">
        <v>27</v>
      </c>
      <c r="D17" s="23" t="s">
        <v>61</v>
      </c>
      <c r="E17" s="24">
        <v>128</v>
      </c>
      <c r="F17" s="25" t="s">
        <v>59</v>
      </c>
      <c r="G17" s="26">
        <v>215</v>
      </c>
      <c r="H17" s="26" t="s">
        <v>167</v>
      </c>
      <c r="I17" s="96" t="s">
        <v>167</v>
      </c>
      <c r="J17" s="101">
        <f t="shared" si="1"/>
        <v>215</v>
      </c>
      <c r="K17" s="59">
        <f t="shared" si="2"/>
        <v>5</v>
      </c>
      <c r="L17" s="211">
        <f>INT(((J17/$J$13)+((LOG(5)-LOG(K17))/10))*100)</f>
        <v>35</v>
      </c>
    </row>
    <row r="18" spans="2:12" ht="15.75">
      <c r="B18" s="21">
        <f t="shared" si="0"/>
        <v>6</v>
      </c>
      <c r="C18" s="130">
        <v>33</v>
      </c>
      <c r="D18" s="131" t="s">
        <v>156</v>
      </c>
      <c r="E18" s="132" t="s">
        <v>129</v>
      </c>
      <c r="F18" s="133" t="s">
        <v>59</v>
      </c>
      <c r="G18" s="26">
        <v>0</v>
      </c>
      <c r="H18" s="26" t="s">
        <v>167</v>
      </c>
      <c r="I18" s="113" t="s">
        <v>167</v>
      </c>
      <c r="J18" s="101">
        <f t="shared" si="1"/>
        <v>0</v>
      </c>
      <c r="K18" s="59">
        <f t="shared" si="2"/>
        <v>6</v>
      </c>
      <c r="L18" s="211">
        <v>0</v>
      </c>
    </row>
    <row r="19" spans="2:12" ht="15.75">
      <c r="B19" s="21">
        <f t="shared" si="0"/>
        <v>7</v>
      </c>
      <c r="C19" s="189">
        <v>42</v>
      </c>
      <c r="D19" s="162" t="s">
        <v>81</v>
      </c>
      <c r="E19" s="163" t="s">
        <v>82</v>
      </c>
      <c r="F19" s="164" t="s">
        <v>64</v>
      </c>
      <c r="G19" s="58" t="s">
        <v>167</v>
      </c>
      <c r="H19" s="58" t="s">
        <v>167</v>
      </c>
      <c r="I19" s="98" t="s">
        <v>167</v>
      </c>
      <c r="J19" s="101">
        <f t="shared" si="1"/>
        <v>0</v>
      </c>
      <c r="K19" s="59">
        <f t="shared" si="2"/>
        <v>6</v>
      </c>
      <c r="L19" s="211">
        <v>0</v>
      </c>
    </row>
    <row r="20" spans="2:12" ht="15.75">
      <c r="B20" s="21">
        <f t="shared" si="0"/>
        <v>8</v>
      </c>
      <c r="C20" s="22">
        <v>43</v>
      </c>
      <c r="D20" s="23" t="s">
        <v>146</v>
      </c>
      <c r="E20" s="24" t="s">
        <v>86</v>
      </c>
      <c r="F20" s="25" t="s">
        <v>64</v>
      </c>
      <c r="G20" s="26" t="s">
        <v>167</v>
      </c>
      <c r="H20" s="26" t="s">
        <v>167</v>
      </c>
      <c r="I20" s="96" t="s">
        <v>167</v>
      </c>
      <c r="J20" s="101">
        <f t="shared" si="1"/>
        <v>0</v>
      </c>
      <c r="K20" s="59">
        <f t="shared" si="2"/>
        <v>6</v>
      </c>
      <c r="L20" s="214">
        <v>0</v>
      </c>
    </row>
    <row r="21" spans="2:12" ht="15.75">
      <c r="B21" s="21">
        <f t="shared" si="0"/>
        <v>9</v>
      </c>
      <c r="C21" s="22">
        <v>41</v>
      </c>
      <c r="D21" s="23" t="s">
        <v>98</v>
      </c>
      <c r="E21" s="24" t="s">
        <v>99</v>
      </c>
      <c r="F21" s="25" t="s">
        <v>64</v>
      </c>
      <c r="G21" s="26" t="s">
        <v>167</v>
      </c>
      <c r="H21" s="26" t="s">
        <v>167</v>
      </c>
      <c r="I21" s="96" t="s">
        <v>167</v>
      </c>
      <c r="J21" s="101">
        <f t="shared" si="1"/>
        <v>0</v>
      </c>
      <c r="K21" s="59">
        <f t="shared" si="2"/>
        <v>6</v>
      </c>
      <c r="L21" s="214">
        <v>0</v>
      </c>
    </row>
    <row r="22" spans="2:12" ht="16.5" thickBot="1">
      <c r="B22" s="35">
        <f t="shared" si="0"/>
        <v>10</v>
      </c>
      <c r="C22" s="36">
        <v>45</v>
      </c>
      <c r="D22" s="37" t="s">
        <v>100</v>
      </c>
      <c r="E22" s="56" t="s">
        <v>101</v>
      </c>
      <c r="F22" s="38" t="s">
        <v>64</v>
      </c>
      <c r="G22" s="191" t="s">
        <v>167</v>
      </c>
      <c r="H22" s="191" t="s">
        <v>167</v>
      </c>
      <c r="I22" s="192" t="s">
        <v>167</v>
      </c>
      <c r="J22" s="144">
        <f t="shared" si="1"/>
        <v>0</v>
      </c>
      <c r="K22" s="139">
        <f t="shared" si="2"/>
        <v>6</v>
      </c>
      <c r="L22" s="215">
        <v>0</v>
      </c>
    </row>
    <row r="25" spans="1:13" ht="20.25" customHeight="1">
      <c r="A25" s="72" t="s">
        <v>200</v>
      </c>
      <c r="B25" s="72"/>
      <c r="C25" s="72"/>
      <c r="D25" s="72"/>
      <c r="E25" s="72"/>
      <c r="H25" s="72"/>
      <c r="I25" s="41"/>
      <c r="J25" s="72" t="s">
        <v>10</v>
      </c>
      <c r="K25" s="72"/>
      <c r="L25" s="72"/>
      <c r="M25" s="20"/>
    </row>
    <row r="26" spans="1:13" ht="20.25" customHeight="1">
      <c r="A26" s="43"/>
      <c r="B26" s="44"/>
      <c r="C26" s="40"/>
      <c r="D26" s="40"/>
      <c r="E26" s="45"/>
      <c r="I26" s="42"/>
      <c r="L26" s="20"/>
      <c r="M26" s="20"/>
    </row>
    <row r="27" spans="1:13" ht="20.25" customHeight="1">
      <c r="A27" s="61" t="s">
        <v>199</v>
      </c>
      <c r="B27" s="61"/>
      <c r="C27" s="61"/>
      <c r="D27" s="61"/>
      <c r="E27" s="61"/>
      <c r="H27" s="40" t="s">
        <v>157</v>
      </c>
      <c r="J27" s="46"/>
      <c r="K27" s="46"/>
      <c r="L27" s="20"/>
      <c r="M27" s="20"/>
    </row>
    <row r="28" spans="1:13" ht="20.25" customHeight="1">
      <c r="A28" s="47"/>
      <c r="B28" s="48"/>
      <c r="C28" s="49"/>
      <c r="D28" s="49"/>
      <c r="E28" s="50"/>
      <c r="I28" s="42"/>
      <c r="L28" s="20"/>
      <c r="M28" s="20"/>
    </row>
    <row r="29" spans="1:12" ht="20.25" customHeight="1">
      <c r="A29" s="61" t="s">
        <v>201</v>
      </c>
      <c r="B29" s="61"/>
      <c r="C29" s="61"/>
      <c r="D29" s="61"/>
      <c r="E29" s="61"/>
      <c r="H29" s="40" t="s">
        <v>158</v>
      </c>
      <c r="I29" s="40"/>
      <c r="J29" s="40"/>
      <c r="K29" s="40"/>
      <c r="L29" s="40"/>
    </row>
    <row r="30" spans="3:13" ht="20.25" customHeight="1">
      <c r="C30" s="51"/>
      <c r="D30" s="52"/>
      <c r="E30" s="42"/>
      <c r="F30" s="42"/>
      <c r="G30" s="53"/>
      <c r="H30" s="45"/>
      <c r="I30" s="42"/>
      <c r="L30" s="20"/>
      <c r="M30" s="20"/>
    </row>
    <row r="31" spans="3:13" ht="20.25" customHeight="1">
      <c r="C31" s="45"/>
      <c r="D31" s="42"/>
      <c r="E31" s="54"/>
      <c r="F31" s="54"/>
      <c r="G31" s="52"/>
      <c r="H31" s="72" t="s">
        <v>125</v>
      </c>
      <c r="I31" s="72"/>
      <c r="J31" s="72"/>
      <c r="K31" s="72"/>
      <c r="L31" s="72"/>
      <c r="M31" s="20"/>
    </row>
  </sheetData>
  <sheetProtection/>
  <mergeCells count="21">
    <mergeCell ref="K11:K12"/>
    <mergeCell ref="D11:D12"/>
    <mergeCell ref="D6:I6"/>
    <mergeCell ref="D7:I7"/>
    <mergeCell ref="J2:L2"/>
    <mergeCell ref="J4:L4"/>
    <mergeCell ref="J5:M5"/>
    <mergeCell ref="J6:M6"/>
    <mergeCell ref="L11:L12"/>
    <mergeCell ref="B11:B12"/>
    <mergeCell ref="C11:C12"/>
    <mergeCell ref="G11:I11"/>
    <mergeCell ref="F11:F12"/>
    <mergeCell ref="E11:E12"/>
    <mergeCell ref="J11:J12"/>
    <mergeCell ref="D1:I1"/>
    <mergeCell ref="D3:I3"/>
    <mergeCell ref="J1:L1"/>
    <mergeCell ref="D2:I2"/>
    <mergeCell ref="B9:K9"/>
    <mergeCell ref="D4:I4"/>
  </mergeCells>
  <printOptions horizontalCentered="1"/>
  <pageMargins left="0.3937007874015748" right="0.11811023622047245" top="0.1968503937007874" bottom="0.1968503937007874" header="0" footer="0"/>
  <pageSetup fitToHeight="1" fitToWidth="1" horizontalDpi="600" verticalDpi="600" orientation="portrait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2"/>
  <sheetViews>
    <sheetView zoomScaleSheetLayoutView="80" zoomScalePageLayoutView="0" workbookViewId="0" topLeftCell="A1">
      <selection activeCell="B6" sqref="B6:O6"/>
    </sheetView>
  </sheetViews>
  <sheetFormatPr defaultColWidth="4.00390625" defaultRowHeight="12.75"/>
  <cols>
    <col min="1" max="1" width="4.00390625" style="228" customWidth="1"/>
    <col min="2" max="2" width="4.140625" style="228" customWidth="1"/>
    <col min="3" max="3" width="4.8515625" style="332" customWidth="1"/>
    <col min="4" max="4" width="29.57421875" style="228" customWidth="1"/>
    <col min="5" max="5" width="9.28125" style="228" customWidth="1"/>
    <col min="6" max="6" width="10.28125" style="228" customWidth="1"/>
    <col min="7" max="7" width="29.8515625" style="228" customWidth="1"/>
    <col min="8" max="13" width="5.7109375" style="228" customWidth="1"/>
    <col min="14" max="15" width="7.8515625" style="278" customWidth="1"/>
    <col min="16" max="16" width="4.140625" style="228" customWidth="1"/>
    <col min="17" max="255" width="9.00390625" style="228" customWidth="1"/>
    <col min="256" max="16384" width="4.00390625" style="228" customWidth="1"/>
  </cols>
  <sheetData>
    <row r="1" spans="2:18" s="225" customFormat="1" ht="12.75" customHeight="1">
      <c r="B1" s="515" t="s">
        <v>0</v>
      </c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P1" s="226"/>
      <c r="Q1" s="227"/>
      <c r="R1" s="228"/>
    </row>
    <row r="2" spans="2:17" s="225" customFormat="1" ht="12.75" customHeight="1">
      <c r="B2" s="516" t="s">
        <v>1</v>
      </c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P2" s="229"/>
      <c r="Q2" s="230"/>
    </row>
    <row r="3" spans="2:17" s="225" customFormat="1" ht="19.5" customHeight="1">
      <c r="B3" s="501" t="s">
        <v>120</v>
      </c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231"/>
      <c r="Q3" s="227"/>
    </row>
    <row r="4" spans="2:17" s="225" customFormat="1" ht="12.75" customHeight="1">
      <c r="B4" s="517" t="s">
        <v>203</v>
      </c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P4" s="232"/>
      <c r="Q4" s="227"/>
    </row>
    <row r="5" spans="2:17" s="225" customFormat="1" ht="12.75" customHeight="1">
      <c r="B5" s="233"/>
      <c r="C5" s="233"/>
      <c r="D5" s="233"/>
      <c r="E5" s="233"/>
      <c r="F5" s="233"/>
      <c r="G5" s="233"/>
      <c r="H5" s="233"/>
      <c r="I5" s="233"/>
      <c r="J5" s="233"/>
      <c r="K5" s="233"/>
      <c r="M5" s="233"/>
      <c r="N5" s="233"/>
      <c r="P5" s="232"/>
      <c r="Q5" s="227"/>
    </row>
    <row r="6" spans="2:17" s="225" customFormat="1" ht="19.5" customHeight="1">
      <c r="B6" s="507" t="s">
        <v>72</v>
      </c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232"/>
      <c r="Q6" s="227"/>
    </row>
    <row r="7" spans="3:17" s="225" customFormat="1" ht="12.75" customHeight="1" thickBot="1">
      <c r="C7" s="234"/>
      <c r="D7" s="235"/>
      <c r="E7" s="236"/>
      <c r="F7" s="236"/>
      <c r="G7" s="236"/>
      <c r="H7" s="236"/>
      <c r="I7" s="237"/>
      <c r="J7" s="238"/>
      <c r="K7" s="238"/>
      <c r="L7" s="238"/>
      <c r="M7" s="238"/>
      <c r="N7" s="239"/>
      <c r="O7" s="240"/>
      <c r="P7" s="226"/>
      <c r="Q7" s="227"/>
    </row>
    <row r="8" spans="2:15" ht="15.75" customHeight="1">
      <c r="B8" s="518" t="s">
        <v>11</v>
      </c>
      <c r="C8" s="520" t="s">
        <v>12</v>
      </c>
      <c r="D8" s="522" t="s">
        <v>5</v>
      </c>
      <c r="E8" s="503" t="s">
        <v>68</v>
      </c>
      <c r="F8" s="505" t="s">
        <v>25</v>
      </c>
      <c r="G8" s="505" t="s">
        <v>50</v>
      </c>
      <c r="H8" s="512" t="s">
        <v>51</v>
      </c>
      <c r="I8" s="513"/>
      <c r="J8" s="513"/>
      <c r="K8" s="513"/>
      <c r="L8" s="513"/>
      <c r="M8" s="514"/>
      <c r="N8" s="508" t="s">
        <v>8</v>
      </c>
      <c r="O8" s="510" t="s">
        <v>9</v>
      </c>
    </row>
    <row r="9" spans="2:15" ht="18" customHeight="1" thickBot="1">
      <c r="B9" s="519"/>
      <c r="C9" s="521"/>
      <c r="D9" s="523"/>
      <c r="E9" s="504"/>
      <c r="F9" s="506"/>
      <c r="G9" s="506"/>
      <c r="H9" s="241" t="s">
        <v>52</v>
      </c>
      <c r="I9" s="241" t="s">
        <v>53</v>
      </c>
      <c r="J9" s="241" t="s">
        <v>54</v>
      </c>
      <c r="K9" s="241" t="s">
        <v>55</v>
      </c>
      <c r="L9" s="241" t="s">
        <v>56</v>
      </c>
      <c r="M9" s="242" t="s">
        <v>57</v>
      </c>
      <c r="N9" s="509"/>
      <c r="O9" s="511"/>
    </row>
    <row r="10" spans="2:15" ht="16.5" thickBot="1">
      <c r="B10" s="243">
        <f aca="true" t="shared" si="0" ref="B10:B32">B9+1</f>
        <v>1</v>
      </c>
      <c r="C10" s="244">
        <v>1</v>
      </c>
      <c r="D10" s="245" t="s">
        <v>79</v>
      </c>
      <c r="E10" s="246" t="s">
        <v>80</v>
      </c>
      <c r="F10" s="247" t="s">
        <v>65</v>
      </c>
      <c r="G10" s="495" t="s">
        <v>209</v>
      </c>
      <c r="H10" s="249"/>
      <c r="I10" s="249">
        <v>58</v>
      </c>
      <c r="J10" s="249">
        <v>68</v>
      </c>
      <c r="K10" s="249"/>
      <c r="L10" s="249"/>
      <c r="M10" s="250">
        <v>72</v>
      </c>
      <c r="N10" s="502">
        <f>SUM(H10:M12)</f>
        <v>702</v>
      </c>
      <c r="O10" s="500">
        <v>3</v>
      </c>
    </row>
    <row r="11" spans="2:15" ht="16.5" thickBot="1">
      <c r="B11" s="251">
        <f t="shared" si="0"/>
        <v>2</v>
      </c>
      <c r="C11" s="252">
        <v>2</v>
      </c>
      <c r="D11" s="253" t="s">
        <v>187</v>
      </c>
      <c r="E11" s="254" t="s">
        <v>83</v>
      </c>
      <c r="F11" s="255" t="s">
        <v>65</v>
      </c>
      <c r="G11" s="496"/>
      <c r="H11" s="256"/>
      <c r="I11" s="256">
        <v>95</v>
      </c>
      <c r="J11" s="256">
        <v>102</v>
      </c>
      <c r="K11" s="256"/>
      <c r="L11" s="256">
        <v>96</v>
      </c>
      <c r="M11" s="257"/>
      <c r="N11" s="498"/>
      <c r="O11" s="500"/>
    </row>
    <row r="12" spans="2:15" ht="16.5" thickBot="1">
      <c r="B12" s="258">
        <f t="shared" si="0"/>
        <v>3</v>
      </c>
      <c r="C12" s="259">
        <v>3</v>
      </c>
      <c r="D12" s="260" t="s">
        <v>74</v>
      </c>
      <c r="E12" s="261" t="s">
        <v>75</v>
      </c>
      <c r="F12" s="262" t="s">
        <v>65</v>
      </c>
      <c r="G12" s="497"/>
      <c r="H12" s="264"/>
      <c r="I12" s="264">
        <v>47</v>
      </c>
      <c r="J12" s="264">
        <v>64</v>
      </c>
      <c r="K12" s="264"/>
      <c r="L12" s="264">
        <v>100</v>
      </c>
      <c r="M12" s="265"/>
      <c r="N12" s="499"/>
      <c r="O12" s="500"/>
    </row>
    <row r="13" spans="2:15" ht="16.5" thickBot="1">
      <c r="B13" s="243">
        <f t="shared" si="0"/>
        <v>4</v>
      </c>
      <c r="C13" s="266">
        <v>4</v>
      </c>
      <c r="D13" s="267" t="s">
        <v>87</v>
      </c>
      <c r="E13" s="268" t="s">
        <v>88</v>
      </c>
      <c r="F13" s="269" t="s">
        <v>65</v>
      </c>
      <c r="G13" s="269" t="s">
        <v>210</v>
      </c>
      <c r="H13" s="270"/>
      <c r="I13" s="270"/>
      <c r="J13" s="270">
        <v>96</v>
      </c>
      <c r="K13" s="270"/>
      <c r="L13" s="270"/>
      <c r="M13" s="271">
        <v>115</v>
      </c>
      <c r="N13" s="388">
        <f>SUM(H13:M13)</f>
        <v>211</v>
      </c>
      <c r="O13" s="387"/>
    </row>
    <row r="14" spans="2:23" s="278" customFormat="1" ht="16.5" thickBot="1">
      <c r="B14" s="243">
        <f t="shared" si="0"/>
        <v>5</v>
      </c>
      <c r="C14" s="272">
        <v>11</v>
      </c>
      <c r="D14" s="273" t="s">
        <v>58</v>
      </c>
      <c r="E14" s="274" t="s">
        <v>60</v>
      </c>
      <c r="F14" s="275" t="s">
        <v>59</v>
      </c>
      <c r="G14" s="495" t="s">
        <v>211</v>
      </c>
      <c r="H14" s="276">
        <v>43</v>
      </c>
      <c r="I14" s="276">
        <v>109</v>
      </c>
      <c r="J14" s="276">
        <v>99</v>
      </c>
      <c r="K14" s="276">
        <v>71</v>
      </c>
      <c r="L14" s="276"/>
      <c r="M14" s="277">
        <v>82</v>
      </c>
      <c r="N14" s="498">
        <f>SUM(H14:M16)</f>
        <v>710</v>
      </c>
      <c r="O14" s="500">
        <v>2</v>
      </c>
      <c r="P14" s="228"/>
      <c r="Q14" s="228"/>
      <c r="R14" s="228"/>
      <c r="S14" s="228"/>
      <c r="T14" s="228"/>
      <c r="U14" s="228"/>
      <c r="V14" s="228"/>
      <c r="W14" s="228"/>
    </row>
    <row r="15" spans="2:23" s="278" customFormat="1" ht="16.5" thickBot="1">
      <c r="B15" s="251">
        <f t="shared" si="0"/>
        <v>6</v>
      </c>
      <c r="C15" s="252">
        <v>27</v>
      </c>
      <c r="D15" s="253" t="s">
        <v>61</v>
      </c>
      <c r="E15" s="254">
        <v>128</v>
      </c>
      <c r="F15" s="255" t="s">
        <v>59</v>
      </c>
      <c r="G15" s="496"/>
      <c r="H15" s="279">
        <v>35</v>
      </c>
      <c r="I15" s="279">
        <v>98</v>
      </c>
      <c r="J15" s="279">
        <v>87</v>
      </c>
      <c r="K15" s="279">
        <v>0</v>
      </c>
      <c r="L15" s="279"/>
      <c r="M15" s="280">
        <v>22</v>
      </c>
      <c r="N15" s="498"/>
      <c r="O15" s="500"/>
      <c r="P15" s="228"/>
      <c r="Q15" s="228"/>
      <c r="R15" s="228"/>
      <c r="S15" s="228"/>
      <c r="T15" s="228"/>
      <c r="U15" s="228"/>
      <c r="V15" s="228"/>
      <c r="W15" s="228"/>
    </row>
    <row r="16" spans="2:23" s="278" customFormat="1" ht="16.5" thickBot="1">
      <c r="B16" s="258">
        <f t="shared" si="0"/>
        <v>7</v>
      </c>
      <c r="C16" s="259">
        <v>28</v>
      </c>
      <c r="D16" s="281" t="s">
        <v>119</v>
      </c>
      <c r="E16" s="282">
        <v>180</v>
      </c>
      <c r="F16" s="283" t="s">
        <v>59</v>
      </c>
      <c r="G16" s="497"/>
      <c r="H16" s="264"/>
      <c r="I16" s="264">
        <v>10</v>
      </c>
      <c r="J16" s="264">
        <v>54</v>
      </c>
      <c r="K16" s="264"/>
      <c r="L16" s="264"/>
      <c r="M16" s="265">
        <v>0</v>
      </c>
      <c r="N16" s="499"/>
      <c r="O16" s="500"/>
      <c r="P16" s="228"/>
      <c r="Q16" s="228"/>
      <c r="R16" s="228"/>
      <c r="S16" s="228"/>
      <c r="T16" s="228"/>
      <c r="U16" s="228"/>
      <c r="V16" s="228"/>
      <c r="W16" s="228"/>
    </row>
    <row r="17" spans="2:23" s="278" customFormat="1" ht="16.5" thickBot="1">
      <c r="B17" s="243">
        <f t="shared" si="0"/>
        <v>8</v>
      </c>
      <c r="C17" s="284">
        <v>17</v>
      </c>
      <c r="D17" s="285" t="s">
        <v>116</v>
      </c>
      <c r="E17" s="286">
        <v>3190</v>
      </c>
      <c r="F17" s="287" t="s">
        <v>65</v>
      </c>
      <c r="G17" s="263" t="s">
        <v>212</v>
      </c>
      <c r="H17" s="288"/>
      <c r="I17" s="288">
        <v>6</v>
      </c>
      <c r="J17" s="288">
        <v>44</v>
      </c>
      <c r="K17" s="288"/>
      <c r="L17" s="288"/>
      <c r="M17" s="289">
        <v>31</v>
      </c>
      <c r="N17" s="389">
        <f>SUM(H17:M17)</f>
        <v>81</v>
      </c>
      <c r="O17" s="387">
        <v>9</v>
      </c>
      <c r="P17" s="228"/>
      <c r="Q17" s="228"/>
      <c r="R17" s="228"/>
      <c r="S17" s="228"/>
      <c r="T17" s="228"/>
      <c r="U17" s="228"/>
      <c r="V17" s="228"/>
      <c r="W17" s="228"/>
    </row>
    <row r="18" spans="2:23" s="278" customFormat="1" ht="16.5" thickBot="1">
      <c r="B18" s="243">
        <f t="shared" si="0"/>
        <v>9</v>
      </c>
      <c r="C18" s="244">
        <v>18</v>
      </c>
      <c r="D18" s="290" t="s">
        <v>117</v>
      </c>
      <c r="E18" s="291" t="s">
        <v>160</v>
      </c>
      <c r="F18" s="292" t="s">
        <v>65</v>
      </c>
      <c r="G18" s="495" t="s">
        <v>173</v>
      </c>
      <c r="H18" s="293"/>
      <c r="I18" s="293"/>
      <c r="J18" s="293">
        <v>83</v>
      </c>
      <c r="K18" s="293"/>
      <c r="L18" s="293">
        <v>107</v>
      </c>
      <c r="M18" s="294"/>
      <c r="N18" s="502">
        <f>SUM(H18:M19)</f>
        <v>416</v>
      </c>
      <c r="O18" s="500">
        <v>6</v>
      </c>
      <c r="P18" s="228"/>
      <c r="Q18" s="228"/>
      <c r="R18" s="228"/>
      <c r="S18" s="228"/>
      <c r="T18" s="228"/>
      <c r="U18" s="228"/>
      <c r="V18" s="228"/>
      <c r="W18" s="228"/>
    </row>
    <row r="19" spans="2:23" s="278" customFormat="1" ht="16.5" thickBot="1">
      <c r="B19" s="258">
        <f t="shared" si="0"/>
        <v>10</v>
      </c>
      <c r="C19" s="259">
        <v>19</v>
      </c>
      <c r="D19" s="281" t="s">
        <v>118</v>
      </c>
      <c r="E19" s="282" t="s">
        <v>161</v>
      </c>
      <c r="F19" s="283" t="s">
        <v>65</v>
      </c>
      <c r="G19" s="497"/>
      <c r="H19" s="264"/>
      <c r="I19" s="264"/>
      <c r="J19" s="264">
        <v>63</v>
      </c>
      <c r="K19" s="264"/>
      <c r="L19" s="264">
        <v>76</v>
      </c>
      <c r="M19" s="265">
        <v>87</v>
      </c>
      <c r="N19" s="499"/>
      <c r="O19" s="500"/>
      <c r="P19" s="228"/>
      <c r="Q19" s="228"/>
      <c r="R19" s="228"/>
      <c r="S19" s="228"/>
      <c r="T19" s="228"/>
      <c r="U19" s="228"/>
      <c r="V19" s="228"/>
      <c r="W19" s="228"/>
    </row>
    <row r="20" spans="2:23" s="278" customFormat="1" ht="16.5" thickBot="1">
      <c r="B20" s="243">
        <f t="shared" si="0"/>
        <v>11</v>
      </c>
      <c r="C20" s="295">
        <v>20</v>
      </c>
      <c r="D20" s="296" t="s">
        <v>102</v>
      </c>
      <c r="E20" s="297" t="s">
        <v>103</v>
      </c>
      <c r="F20" s="298" t="s">
        <v>104</v>
      </c>
      <c r="G20" s="248" t="s">
        <v>213</v>
      </c>
      <c r="H20" s="299"/>
      <c r="I20" s="299">
        <v>53</v>
      </c>
      <c r="J20" s="299">
        <v>85</v>
      </c>
      <c r="K20" s="299">
        <v>0</v>
      </c>
      <c r="L20" s="299"/>
      <c r="M20" s="300">
        <v>19</v>
      </c>
      <c r="N20" s="390">
        <f>SUM(H20:M20)</f>
        <v>157</v>
      </c>
      <c r="O20" s="387"/>
      <c r="P20" s="228"/>
      <c r="Q20" s="228"/>
      <c r="R20" s="228"/>
      <c r="S20" s="228"/>
      <c r="T20" s="228"/>
      <c r="U20" s="228"/>
      <c r="V20" s="228"/>
      <c r="W20" s="228"/>
    </row>
    <row r="21" spans="2:15" ht="16.5" thickBot="1">
      <c r="B21" s="243">
        <f t="shared" si="0"/>
        <v>12</v>
      </c>
      <c r="C21" s="301">
        <v>32</v>
      </c>
      <c r="D21" s="302" t="s">
        <v>159</v>
      </c>
      <c r="E21" s="303" t="s">
        <v>63</v>
      </c>
      <c r="F21" s="304" t="s">
        <v>59</v>
      </c>
      <c r="G21" s="495" t="s">
        <v>215</v>
      </c>
      <c r="H21" s="305"/>
      <c r="I21" s="305">
        <v>115</v>
      </c>
      <c r="J21" s="305">
        <v>77</v>
      </c>
      <c r="K21" s="305"/>
      <c r="L21" s="305">
        <v>92</v>
      </c>
      <c r="M21" s="306">
        <v>62</v>
      </c>
      <c r="N21" s="502">
        <f>SUM(H21:M22)</f>
        <v>632</v>
      </c>
      <c r="O21" s="500">
        <v>4</v>
      </c>
    </row>
    <row r="22" spans="2:15" ht="16.5" thickBot="1">
      <c r="B22" s="258">
        <f t="shared" si="0"/>
        <v>13</v>
      </c>
      <c r="C22" s="307">
        <v>33</v>
      </c>
      <c r="D22" s="308" t="s">
        <v>156</v>
      </c>
      <c r="E22" s="309" t="s">
        <v>129</v>
      </c>
      <c r="F22" s="310" t="s">
        <v>59</v>
      </c>
      <c r="G22" s="497"/>
      <c r="H22" s="264">
        <v>0</v>
      </c>
      <c r="I22" s="264">
        <v>73</v>
      </c>
      <c r="J22" s="264">
        <v>116</v>
      </c>
      <c r="K22" s="264">
        <v>0</v>
      </c>
      <c r="L22" s="264"/>
      <c r="M22" s="265">
        <v>97</v>
      </c>
      <c r="N22" s="499"/>
      <c r="O22" s="500"/>
    </row>
    <row r="23" spans="2:15" ht="16.5" thickBot="1">
      <c r="B23" s="243">
        <f t="shared" si="0"/>
        <v>14</v>
      </c>
      <c r="C23" s="266">
        <v>36</v>
      </c>
      <c r="D23" s="267" t="s">
        <v>141</v>
      </c>
      <c r="E23" s="311">
        <v>1295</v>
      </c>
      <c r="F23" s="312" t="s">
        <v>76</v>
      </c>
      <c r="G23" s="269"/>
      <c r="H23" s="313">
        <v>103</v>
      </c>
      <c r="I23" s="313">
        <v>58</v>
      </c>
      <c r="J23" s="313">
        <v>79</v>
      </c>
      <c r="K23" s="313"/>
      <c r="L23" s="313"/>
      <c r="M23" s="314">
        <v>80</v>
      </c>
      <c r="N23" s="388">
        <f>SUM(H23:M23)</f>
        <v>320</v>
      </c>
      <c r="O23" s="387">
        <v>7</v>
      </c>
    </row>
    <row r="24" spans="2:15" ht="16.5" thickBot="1">
      <c r="B24" s="243">
        <f t="shared" si="0"/>
        <v>15</v>
      </c>
      <c r="C24" s="315">
        <v>37</v>
      </c>
      <c r="D24" s="316" t="s">
        <v>142</v>
      </c>
      <c r="E24" s="317" t="s">
        <v>162</v>
      </c>
      <c r="F24" s="318" t="s">
        <v>65</v>
      </c>
      <c r="G24" s="263"/>
      <c r="H24" s="319"/>
      <c r="I24" s="319">
        <v>39</v>
      </c>
      <c r="J24" s="319">
        <v>58</v>
      </c>
      <c r="K24" s="319">
        <v>110</v>
      </c>
      <c r="L24" s="319"/>
      <c r="M24" s="320"/>
      <c r="N24" s="389">
        <f>SUM(H24:M24)</f>
        <v>207</v>
      </c>
      <c r="O24" s="386">
        <v>8</v>
      </c>
    </row>
    <row r="25" spans="2:15" ht="16.5" thickBot="1">
      <c r="B25" s="243">
        <f t="shared" si="0"/>
        <v>16</v>
      </c>
      <c r="C25" s="321">
        <v>38</v>
      </c>
      <c r="D25" s="290" t="s">
        <v>143</v>
      </c>
      <c r="E25" s="291" t="s">
        <v>166</v>
      </c>
      <c r="F25" s="292" t="s">
        <v>144</v>
      </c>
      <c r="G25" s="495" t="s">
        <v>216</v>
      </c>
      <c r="H25" s="249"/>
      <c r="I25" s="249"/>
      <c r="J25" s="249">
        <v>53</v>
      </c>
      <c r="K25" s="249"/>
      <c r="L25" s="249"/>
      <c r="M25" s="250">
        <v>43</v>
      </c>
      <c r="N25" s="502">
        <f>SUM(H25:M27)</f>
        <v>420</v>
      </c>
      <c r="O25" s="500">
        <v>5</v>
      </c>
    </row>
    <row r="26" spans="2:15" ht="16.5" thickBot="1">
      <c r="B26" s="251">
        <f t="shared" si="0"/>
        <v>17</v>
      </c>
      <c r="C26" s="252">
        <v>39</v>
      </c>
      <c r="D26" s="322" t="s">
        <v>164</v>
      </c>
      <c r="E26" s="323" t="s">
        <v>165</v>
      </c>
      <c r="F26" s="324" t="s">
        <v>144</v>
      </c>
      <c r="G26" s="496"/>
      <c r="H26" s="256"/>
      <c r="I26" s="256"/>
      <c r="J26" s="256">
        <v>52</v>
      </c>
      <c r="K26" s="256"/>
      <c r="L26" s="256"/>
      <c r="M26" s="257">
        <v>72</v>
      </c>
      <c r="N26" s="498"/>
      <c r="O26" s="500"/>
    </row>
    <row r="27" spans="2:15" ht="16.5" thickBot="1">
      <c r="B27" s="258">
        <f t="shared" si="0"/>
        <v>18</v>
      </c>
      <c r="C27" s="259">
        <v>40</v>
      </c>
      <c r="D27" s="281" t="s">
        <v>145</v>
      </c>
      <c r="E27" s="282" t="s">
        <v>163</v>
      </c>
      <c r="F27" s="283" t="s">
        <v>144</v>
      </c>
      <c r="G27" s="497"/>
      <c r="H27" s="264"/>
      <c r="I27" s="264">
        <v>50</v>
      </c>
      <c r="J27" s="264">
        <v>51</v>
      </c>
      <c r="K27" s="264"/>
      <c r="L27" s="264"/>
      <c r="M27" s="265">
        <v>99</v>
      </c>
      <c r="N27" s="499"/>
      <c r="O27" s="500"/>
    </row>
    <row r="28" spans="2:15" ht="16.5" thickBot="1">
      <c r="B28" s="243">
        <f t="shared" si="0"/>
        <v>19</v>
      </c>
      <c r="C28" s="244">
        <v>41</v>
      </c>
      <c r="D28" s="245" t="s">
        <v>98</v>
      </c>
      <c r="E28" s="246" t="s">
        <v>99</v>
      </c>
      <c r="F28" s="247" t="s">
        <v>64</v>
      </c>
      <c r="G28" s="495" t="s">
        <v>92</v>
      </c>
      <c r="H28" s="249"/>
      <c r="I28" s="249"/>
      <c r="J28" s="249"/>
      <c r="K28" s="249"/>
      <c r="L28" s="249">
        <v>44</v>
      </c>
      <c r="M28" s="250"/>
      <c r="N28" s="502">
        <f>SUM(H28:M32)</f>
        <v>823</v>
      </c>
      <c r="O28" s="500">
        <v>1</v>
      </c>
    </row>
    <row r="29" spans="2:15" ht="16.5" thickBot="1">
      <c r="B29" s="251">
        <f t="shared" si="0"/>
        <v>20</v>
      </c>
      <c r="C29" s="325">
        <v>42</v>
      </c>
      <c r="D29" s="253" t="s">
        <v>81</v>
      </c>
      <c r="E29" s="254" t="s">
        <v>82</v>
      </c>
      <c r="F29" s="255" t="s">
        <v>64</v>
      </c>
      <c r="G29" s="496"/>
      <c r="H29" s="279">
        <v>0</v>
      </c>
      <c r="I29" s="279">
        <v>89</v>
      </c>
      <c r="J29" s="279">
        <v>73</v>
      </c>
      <c r="K29" s="279"/>
      <c r="L29" s="279"/>
      <c r="M29" s="280">
        <v>112</v>
      </c>
      <c r="N29" s="498"/>
      <c r="O29" s="500"/>
    </row>
    <row r="30" spans="2:15" ht="16.5" thickBot="1">
      <c r="B30" s="251">
        <f t="shared" si="0"/>
        <v>21</v>
      </c>
      <c r="C30" s="252">
        <v>44</v>
      </c>
      <c r="D30" s="253" t="s">
        <v>77</v>
      </c>
      <c r="E30" s="254" t="s">
        <v>78</v>
      </c>
      <c r="F30" s="255" t="s">
        <v>64</v>
      </c>
      <c r="G30" s="496"/>
      <c r="H30" s="326">
        <v>106</v>
      </c>
      <c r="I30" s="326">
        <v>61</v>
      </c>
      <c r="J30" s="326">
        <v>61</v>
      </c>
      <c r="K30" s="326"/>
      <c r="L30" s="326"/>
      <c r="M30" s="327">
        <v>92</v>
      </c>
      <c r="N30" s="498"/>
      <c r="O30" s="500"/>
    </row>
    <row r="31" spans="2:15" ht="16.5" thickBot="1">
      <c r="B31" s="251">
        <f t="shared" si="0"/>
        <v>22</v>
      </c>
      <c r="C31" s="284">
        <v>45</v>
      </c>
      <c r="D31" s="328" t="s">
        <v>100</v>
      </c>
      <c r="E31" s="329" t="s">
        <v>101</v>
      </c>
      <c r="F31" s="330" t="s">
        <v>64</v>
      </c>
      <c r="G31" s="496"/>
      <c r="H31" s="288"/>
      <c r="I31" s="288"/>
      <c r="J31" s="288"/>
      <c r="K31" s="288"/>
      <c r="L31" s="288">
        <v>0</v>
      </c>
      <c r="M31" s="289"/>
      <c r="N31" s="498"/>
      <c r="O31" s="500"/>
    </row>
    <row r="32" spans="2:15" ht="16.5" thickBot="1">
      <c r="B32" s="258">
        <f t="shared" si="0"/>
        <v>23</v>
      </c>
      <c r="C32" s="259">
        <v>43</v>
      </c>
      <c r="D32" s="260" t="s">
        <v>146</v>
      </c>
      <c r="E32" s="261" t="s">
        <v>86</v>
      </c>
      <c r="F32" s="262" t="s">
        <v>64</v>
      </c>
      <c r="G32" s="497"/>
      <c r="H32" s="264">
        <v>0</v>
      </c>
      <c r="I32" s="264">
        <v>30</v>
      </c>
      <c r="J32" s="264">
        <v>67</v>
      </c>
      <c r="K32" s="264"/>
      <c r="L32" s="264"/>
      <c r="M32" s="331">
        <v>88</v>
      </c>
      <c r="N32" s="499"/>
      <c r="O32" s="500"/>
    </row>
    <row r="34" spans="2:15" ht="15.75">
      <c r="B34" s="333"/>
      <c r="C34" s="334"/>
      <c r="D34" s="335"/>
      <c r="E34" s="336"/>
      <c r="F34" s="337"/>
      <c r="G34" s="337"/>
      <c r="H34" s="338"/>
      <c r="I34" s="338"/>
      <c r="J34" s="338"/>
      <c r="K34" s="338"/>
      <c r="L34" s="338"/>
      <c r="M34" s="338"/>
      <c r="N34" s="333"/>
      <c r="O34" s="339"/>
    </row>
    <row r="35" spans="13:15" ht="19.5" customHeight="1">
      <c r="M35" s="278"/>
      <c r="N35" s="228"/>
      <c r="O35" s="228"/>
    </row>
    <row r="36" spans="2:15" ht="20.25" customHeight="1">
      <c r="B36" s="340" t="s">
        <v>198</v>
      </c>
      <c r="C36" s="340"/>
      <c r="D36" s="340"/>
      <c r="E36" s="340"/>
      <c r="F36" s="340"/>
      <c r="H36" s="341"/>
      <c r="I36" s="342" t="s">
        <v>10</v>
      </c>
      <c r="J36" s="342"/>
      <c r="K36" s="343"/>
      <c r="L36" s="343"/>
      <c r="N36" s="228"/>
      <c r="O36" s="228"/>
    </row>
    <row r="37" spans="2:15" ht="20.25" customHeight="1">
      <c r="B37" s="344"/>
      <c r="C37" s="345"/>
      <c r="D37" s="346"/>
      <c r="E37" s="346"/>
      <c r="F37" s="347"/>
      <c r="H37" s="348"/>
      <c r="K37" s="278"/>
      <c r="N37" s="228"/>
      <c r="O37" s="228"/>
    </row>
    <row r="38" spans="2:15" ht="20.25" customHeight="1">
      <c r="B38" s="233" t="s">
        <v>171</v>
      </c>
      <c r="C38" s="233"/>
      <c r="D38" s="233"/>
      <c r="E38" s="233"/>
      <c r="F38" s="233"/>
      <c r="H38" s="346" t="s">
        <v>157</v>
      </c>
      <c r="J38" s="349"/>
      <c r="K38" s="349"/>
      <c r="L38" s="278"/>
      <c r="M38" s="278"/>
      <c r="N38" s="228"/>
      <c r="O38" s="228"/>
    </row>
    <row r="39" spans="2:15" ht="20.25" customHeight="1">
      <c r="B39" s="350"/>
      <c r="C39" s="351"/>
      <c r="D39" s="352"/>
      <c r="E39" s="352"/>
      <c r="F39" s="353"/>
      <c r="I39" s="348"/>
      <c r="L39" s="278"/>
      <c r="M39" s="278"/>
      <c r="N39" s="228"/>
      <c r="O39" s="228"/>
    </row>
    <row r="40" spans="2:15" ht="20.25" customHeight="1">
      <c r="B40" s="233" t="s">
        <v>123</v>
      </c>
      <c r="C40" s="233"/>
      <c r="D40" s="233"/>
      <c r="E40" s="233"/>
      <c r="F40" s="233"/>
      <c r="H40" s="346" t="s">
        <v>158</v>
      </c>
      <c r="I40" s="346"/>
      <c r="J40" s="346"/>
      <c r="K40" s="346"/>
      <c r="L40" s="346"/>
      <c r="N40" s="228"/>
      <c r="O40" s="228"/>
    </row>
    <row r="41" spans="3:15" ht="20.25" customHeight="1">
      <c r="C41" s="354"/>
      <c r="D41" s="355"/>
      <c r="E41" s="348"/>
      <c r="F41" s="348"/>
      <c r="G41" s="356"/>
      <c r="H41" s="347"/>
      <c r="I41" s="348"/>
      <c r="L41" s="278"/>
      <c r="M41" s="278"/>
      <c r="N41" s="228"/>
      <c r="O41" s="228"/>
    </row>
    <row r="42" spans="3:15" ht="20.25" customHeight="1">
      <c r="C42" s="347"/>
      <c r="D42" s="348"/>
      <c r="E42" s="357"/>
      <c r="F42" s="357"/>
      <c r="G42" s="355"/>
      <c r="H42" s="340" t="s">
        <v>125</v>
      </c>
      <c r="I42" s="340"/>
      <c r="J42" s="340"/>
      <c r="K42" s="340"/>
      <c r="L42" s="340"/>
      <c r="M42" s="278"/>
      <c r="N42" s="228"/>
      <c r="O42" s="228"/>
    </row>
  </sheetData>
  <sheetProtection/>
  <mergeCells count="32">
    <mergeCell ref="B1:N1"/>
    <mergeCell ref="B2:N2"/>
    <mergeCell ref="B4:N4"/>
    <mergeCell ref="B8:B9"/>
    <mergeCell ref="C8:C9"/>
    <mergeCell ref="D8:D9"/>
    <mergeCell ref="B6:O6"/>
    <mergeCell ref="N8:N9"/>
    <mergeCell ref="O8:O9"/>
    <mergeCell ref="G10:G12"/>
    <mergeCell ref="N10:N12"/>
    <mergeCell ref="G8:G9"/>
    <mergeCell ref="H8:M8"/>
    <mergeCell ref="N18:N19"/>
    <mergeCell ref="O18:O19"/>
    <mergeCell ref="E8:E9"/>
    <mergeCell ref="F8:F9"/>
    <mergeCell ref="G28:G32"/>
    <mergeCell ref="N28:N32"/>
    <mergeCell ref="O28:O32"/>
    <mergeCell ref="O14:O16"/>
    <mergeCell ref="G18:G19"/>
    <mergeCell ref="G14:G16"/>
    <mergeCell ref="N14:N16"/>
    <mergeCell ref="O10:O12"/>
    <mergeCell ref="O25:O27"/>
    <mergeCell ref="B3:O3"/>
    <mergeCell ref="G21:G22"/>
    <mergeCell ref="N21:N22"/>
    <mergeCell ref="O21:O22"/>
    <mergeCell ref="G25:G27"/>
    <mergeCell ref="N25:N27"/>
  </mergeCells>
  <printOptions/>
  <pageMargins left="0.3937007874015748" right="0.1968503937007874" top="0.3937007874015748" bottom="0.1968503937007874" header="0" footer="0"/>
  <pageSetup fitToHeight="1" fitToWidth="1" horizontalDpi="600" verticalDpi="600" orientation="portrait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0"/>
  <sheetViews>
    <sheetView tabSelected="1" zoomScaleSheetLayoutView="80" zoomScalePageLayoutView="0" workbookViewId="0" topLeftCell="A1">
      <selection activeCell="B6" sqref="B6:O6"/>
    </sheetView>
  </sheetViews>
  <sheetFormatPr defaultColWidth="9.00390625" defaultRowHeight="12.75"/>
  <cols>
    <col min="1" max="1" width="4.00390625" style="228" customWidth="1"/>
    <col min="2" max="2" width="4.140625" style="228" customWidth="1"/>
    <col min="3" max="3" width="4.8515625" style="332" customWidth="1"/>
    <col min="4" max="4" width="29.57421875" style="228" customWidth="1"/>
    <col min="5" max="5" width="9.28125" style="228" customWidth="1"/>
    <col min="6" max="6" width="10.28125" style="228" customWidth="1"/>
    <col min="7" max="7" width="29.8515625" style="228" customWidth="1"/>
    <col min="8" max="13" width="5.7109375" style="228" customWidth="1"/>
    <col min="14" max="14" width="8.00390625" style="228" customWidth="1"/>
    <col min="15" max="15" width="7.8515625" style="278" customWidth="1"/>
    <col min="16" max="16" width="4.421875" style="278" customWidth="1"/>
    <col min="17" max="17" width="3.421875" style="228" customWidth="1"/>
    <col min="18" max="16384" width="9.00390625" style="228" customWidth="1"/>
  </cols>
  <sheetData>
    <row r="1" spans="2:19" s="225" customFormat="1" ht="12.75" customHeight="1">
      <c r="B1" s="515" t="s">
        <v>0</v>
      </c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Q1" s="226"/>
      <c r="R1" s="227"/>
      <c r="S1" s="228"/>
    </row>
    <row r="2" spans="2:18" s="225" customFormat="1" ht="12.75" customHeight="1">
      <c r="B2" s="516" t="s">
        <v>1</v>
      </c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Q2" s="229"/>
      <c r="R2" s="230"/>
    </row>
    <row r="3" spans="2:18" s="225" customFormat="1" ht="19.5" customHeight="1">
      <c r="B3" s="501" t="s">
        <v>120</v>
      </c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Q3" s="231"/>
      <c r="R3" s="227"/>
    </row>
    <row r="4" spans="2:18" s="225" customFormat="1" ht="12.75" customHeight="1">
      <c r="B4" s="517" t="s">
        <v>203</v>
      </c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Q4" s="232"/>
      <c r="R4" s="227"/>
    </row>
    <row r="5" spans="2:18" s="225" customFormat="1" ht="12.75" customHeight="1">
      <c r="B5" s="233"/>
      <c r="C5" s="233"/>
      <c r="D5" s="233"/>
      <c r="E5" s="233"/>
      <c r="F5" s="233"/>
      <c r="G5" s="233"/>
      <c r="H5" s="233"/>
      <c r="I5" s="233"/>
      <c r="J5" s="233"/>
      <c r="K5" s="233"/>
      <c r="M5" s="233"/>
      <c r="N5" s="233"/>
      <c r="O5" s="233"/>
      <c r="Q5" s="232"/>
      <c r="R5" s="227"/>
    </row>
    <row r="6" spans="2:18" s="225" customFormat="1" ht="27" customHeight="1">
      <c r="B6" s="507" t="s">
        <v>220</v>
      </c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507"/>
      <c r="Q6" s="232"/>
      <c r="R6" s="227"/>
    </row>
    <row r="7" spans="2:18" s="225" customFormat="1" ht="27" customHeight="1">
      <c r="B7" s="507" t="s">
        <v>221</v>
      </c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Q7" s="232"/>
      <c r="R7" s="227"/>
    </row>
    <row r="8" spans="3:18" s="225" customFormat="1" ht="12.75" customHeight="1" thickBot="1">
      <c r="C8" s="234"/>
      <c r="D8" s="358"/>
      <c r="E8" s="236"/>
      <c r="F8" s="236"/>
      <c r="G8" s="236"/>
      <c r="H8" s="236"/>
      <c r="I8" s="237"/>
      <c r="J8" s="238"/>
      <c r="K8" s="238"/>
      <c r="L8" s="238"/>
      <c r="M8" s="238"/>
      <c r="N8" s="238"/>
      <c r="O8" s="239"/>
      <c r="P8" s="240"/>
      <c r="Q8" s="226"/>
      <c r="R8" s="227"/>
    </row>
    <row r="9" spans="2:16" ht="15.75" customHeight="1">
      <c r="B9" s="518" t="s">
        <v>11</v>
      </c>
      <c r="C9" s="520" t="s">
        <v>12</v>
      </c>
      <c r="D9" s="522" t="s">
        <v>5</v>
      </c>
      <c r="E9" s="503" t="s">
        <v>68</v>
      </c>
      <c r="F9" s="505" t="s">
        <v>25</v>
      </c>
      <c r="G9" s="505" t="s">
        <v>50</v>
      </c>
      <c r="H9" s="512" t="s">
        <v>51</v>
      </c>
      <c r="I9" s="513"/>
      <c r="J9" s="513"/>
      <c r="K9" s="513"/>
      <c r="L9" s="513"/>
      <c r="M9" s="513"/>
      <c r="N9" s="525" t="s">
        <v>8</v>
      </c>
      <c r="O9" s="510" t="s">
        <v>9</v>
      </c>
      <c r="P9" s="385"/>
    </row>
    <row r="10" spans="2:16" ht="18" customHeight="1" thickBot="1">
      <c r="B10" s="519"/>
      <c r="C10" s="521"/>
      <c r="D10" s="523"/>
      <c r="E10" s="504"/>
      <c r="F10" s="506"/>
      <c r="G10" s="506"/>
      <c r="H10" s="241" t="s">
        <v>73</v>
      </c>
      <c r="I10" s="241" t="s">
        <v>53</v>
      </c>
      <c r="J10" s="241" t="s">
        <v>54</v>
      </c>
      <c r="K10" s="241" t="s">
        <v>55</v>
      </c>
      <c r="L10" s="241" t="s">
        <v>56</v>
      </c>
      <c r="M10" s="242" t="s">
        <v>57</v>
      </c>
      <c r="N10" s="526"/>
      <c r="O10" s="511"/>
      <c r="P10" s="385"/>
    </row>
    <row r="11" spans="2:24" s="278" customFormat="1" ht="15.75">
      <c r="B11" s="243">
        <f aca="true" t="shared" si="0" ref="B11:B31">B10+1</f>
        <v>1</v>
      </c>
      <c r="C11" s="244">
        <v>5</v>
      </c>
      <c r="D11" s="359" t="s">
        <v>137</v>
      </c>
      <c r="E11" s="360" t="s">
        <v>85</v>
      </c>
      <c r="F11" s="247" t="s">
        <v>65</v>
      </c>
      <c r="G11" s="495" t="s">
        <v>210</v>
      </c>
      <c r="H11" s="293"/>
      <c r="I11" s="293">
        <v>69</v>
      </c>
      <c r="J11" s="293">
        <v>62</v>
      </c>
      <c r="K11" s="293">
        <v>57</v>
      </c>
      <c r="L11" s="293"/>
      <c r="M11" s="294">
        <v>22</v>
      </c>
      <c r="N11" s="502">
        <f>SUM(H11:M15)</f>
        <v>663</v>
      </c>
      <c r="O11" s="527">
        <v>3</v>
      </c>
      <c r="Q11" s="228"/>
      <c r="R11" s="228"/>
      <c r="S11" s="228"/>
      <c r="T11" s="228"/>
      <c r="U11" s="228"/>
      <c r="V11" s="228"/>
      <c r="W11" s="228"/>
      <c r="X11" s="228"/>
    </row>
    <row r="12" spans="2:24" s="278" customFormat="1" ht="15.75">
      <c r="B12" s="251">
        <f t="shared" si="0"/>
        <v>2</v>
      </c>
      <c r="C12" s="252">
        <v>6</v>
      </c>
      <c r="D12" s="322" t="s">
        <v>138</v>
      </c>
      <c r="E12" s="323">
        <v>3156</v>
      </c>
      <c r="F12" s="324" t="s">
        <v>65</v>
      </c>
      <c r="G12" s="496"/>
      <c r="H12" s="256"/>
      <c r="I12" s="256">
        <v>77</v>
      </c>
      <c r="J12" s="256">
        <v>70</v>
      </c>
      <c r="K12" s="256"/>
      <c r="L12" s="256">
        <v>0</v>
      </c>
      <c r="M12" s="257"/>
      <c r="N12" s="498"/>
      <c r="O12" s="524"/>
      <c r="Q12" s="228"/>
      <c r="R12" s="228"/>
      <c r="S12" s="228"/>
      <c r="T12" s="228"/>
      <c r="U12" s="228"/>
      <c r="V12" s="228"/>
      <c r="W12" s="228"/>
      <c r="X12" s="228"/>
    </row>
    <row r="13" spans="2:24" s="278" customFormat="1" ht="15.75">
      <c r="B13" s="251">
        <f t="shared" si="0"/>
        <v>3</v>
      </c>
      <c r="C13" s="325">
        <v>7</v>
      </c>
      <c r="D13" s="322" t="s">
        <v>139</v>
      </c>
      <c r="E13" s="323">
        <v>3153</v>
      </c>
      <c r="F13" s="324" t="s">
        <v>65</v>
      </c>
      <c r="G13" s="496"/>
      <c r="H13" s="326"/>
      <c r="I13" s="326"/>
      <c r="J13" s="326"/>
      <c r="K13" s="326">
        <v>54</v>
      </c>
      <c r="L13" s="326"/>
      <c r="M13" s="327"/>
      <c r="N13" s="498"/>
      <c r="O13" s="524"/>
      <c r="Q13" s="228"/>
      <c r="R13" s="228"/>
      <c r="S13" s="228"/>
      <c r="T13" s="228"/>
      <c r="U13" s="228"/>
      <c r="V13" s="228"/>
      <c r="W13" s="228"/>
      <c r="X13" s="228"/>
    </row>
    <row r="14" spans="2:24" s="278" customFormat="1" ht="15.75">
      <c r="B14" s="251">
        <f t="shared" si="0"/>
        <v>4</v>
      </c>
      <c r="C14" s="252">
        <v>8</v>
      </c>
      <c r="D14" s="322" t="s">
        <v>182</v>
      </c>
      <c r="E14" s="323">
        <v>3155</v>
      </c>
      <c r="F14" s="324" t="s">
        <v>65</v>
      </c>
      <c r="G14" s="496"/>
      <c r="H14" s="256"/>
      <c r="I14" s="256">
        <v>76</v>
      </c>
      <c r="J14" s="256"/>
      <c r="K14" s="256"/>
      <c r="L14" s="256"/>
      <c r="M14" s="257">
        <v>26</v>
      </c>
      <c r="N14" s="498"/>
      <c r="O14" s="524"/>
      <c r="Q14" s="228"/>
      <c r="R14" s="228"/>
      <c r="S14" s="228"/>
      <c r="T14" s="228"/>
      <c r="U14" s="228"/>
      <c r="V14" s="228"/>
      <c r="W14" s="228"/>
      <c r="X14" s="228"/>
    </row>
    <row r="15" spans="2:24" s="278" customFormat="1" ht="16.5" thickBot="1">
      <c r="B15" s="258">
        <f t="shared" si="0"/>
        <v>5</v>
      </c>
      <c r="C15" s="259">
        <v>9</v>
      </c>
      <c r="D15" s="281" t="s">
        <v>184</v>
      </c>
      <c r="E15" s="361">
        <v>3154</v>
      </c>
      <c r="F15" s="283" t="s">
        <v>65</v>
      </c>
      <c r="G15" s="497"/>
      <c r="H15" s="264"/>
      <c r="I15" s="264"/>
      <c r="J15" s="264">
        <v>59</v>
      </c>
      <c r="K15" s="264"/>
      <c r="L15" s="264"/>
      <c r="M15" s="265">
        <v>91</v>
      </c>
      <c r="N15" s="499"/>
      <c r="O15" s="528"/>
      <c r="Q15" s="228"/>
      <c r="R15" s="228"/>
      <c r="S15" s="228"/>
      <c r="T15" s="228"/>
      <c r="U15" s="228"/>
      <c r="V15" s="228"/>
      <c r="W15" s="228"/>
      <c r="X15" s="228"/>
    </row>
    <row r="16" spans="2:24" s="278" customFormat="1" ht="15.75">
      <c r="B16" s="362">
        <f t="shared" si="0"/>
        <v>6</v>
      </c>
      <c r="C16" s="272">
        <v>10</v>
      </c>
      <c r="D16" s="363" t="s">
        <v>168</v>
      </c>
      <c r="E16" s="364">
        <v>257</v>
      </c>
      <c r="F16" s="365" t="s">
        <v>59</v>
      </c>
      <c r="G16" s="496" t="s">
        <v>211</v>
      </c>
      <c r="H16" s="366">
        <v>39</v>
      </c>
      <c r="I16" s="366">
        <v>44</v>
      </c>
      <c r="J16" s="366">
        <v>58</v>
      </c>
      <c r="K16" s="366">
        <v>93</v>
      </c>
      <c r="L16" s="366"/>
      <c r="M16" s="367">
        <v>83</v>
      </c>
      <c r="N16" s="498">
        <f>SUM(H16:M18)</f>
        <v>875</v>
      </c>
      <c r="O16" s="524">
        <v>1</v>
      </c>
      <c r="Q16" s="228"/>
      <c r="R16" s="228"/>
      <c r="S16" s="228"/>
      <c r="T16" s="228"/>
      <c r="U16" s="228"/>
      <c r="V16" s="228"/>
      <c r="W16" s="228"/>
      <c r="X16" s="228"/>
    </row>
    <row r="17" spans="2:24" s="278" customFormat="1" ht="15.75">
      <c r="B17" s="251">
        <f t="shared" si="0"/>
        <v>7</v>
      </c>
      <c r="C17" s="252">
        <v>12</v>
      </c>
      <c r="D17" s="322" t="s">
        <v>112</v>
      </c>
      <c r="E17" s="323">
        <v>162</v>
      </c>
      <c r="F17" s="324" t="s">
        <v>59</v>
      </c>
      <c r="G17" s="496"/>
      <c r="H17" s="368">
        <v>43</v>
      </c>
      <c r="I17" s="368">
        <v>0</v>
      </c>
      <c r="J17" s="368">
        <v>63</v>
      </c>
      <c r="K17" s="368">
        <v>68</v>
      </c>
      <c r="L17" s="368"/>
      <c r="M17" s="369">
        <v>50</v>
      </c>
      <c r="N17" s="498"/>
      <c r="O17" s="524"/>
      <c r="Q17" s="228"/>
      <c r="R17" s="228"/>
      <c r="S17" s="228"/>
      <c r="T17" s="228"/>
      <c r="U17" s="228"/>
      <c r="V17" s="228"/>
      <c r="W17" s="228"/>
      <c r="X17" s="228"/>
    </row>
    <row r="18" spans="2:24" s="278" customFormat="1" ht="16.5" thickBot="1">
      <c r="B18" s="370">
        <f t="shared" si="0"/>
        <v>8</v>
      </c>
      <c r="C18" s="284">
        <v>13</v>
      </c>
      <c r="D18" s="371" t="s">
        <v>111</v>
      </c>
      <c r="E18" s="286">
        <v>317</v>
      </c>
      <c r="F18" s="287" t="s">
        <v>59</v>
      </c>
      <c r="G18" s="496"/>
      <c r="H18" s="372">
        <v>46</v>
      </c>
      <c r="I18" s="372">
        <v>59</v>
      </c>
      <c r="J18" s="372">
        <v>89</v>
      </c>
      <c r="K18" s="372">
        <v>66</v>
      </c>
      <c r="L18" s="372"/>
      <c r="M18" s="373">
        <v>74</v>
      </c>
      <c r="N18" s="498"/>
      <c r="O18" s="524"/>
      <c r="Q18" s="228"/>
      <c r="R18" s="228"/>
      <c r="S18" s="228"/>
      <c r="T18" s="228"/>
      <c r="U18" s="228"/>
      <c r="V18" s="228"/>
      <c r="W18" s="228"/>
      <c r="X18" s="228"/>
    </row>
    <row r="19" spans="2:24" s="278" customFormat="1" ht="15.75">
      <c r="B19" s="243">
        <f t="shared" si="0"/>
        <v>9</v>
      </c>
      <c r="C19" s="244">
        <v>14</v>
      </c>
      <c r="D19" s="290" t="s">
        <v>113</v>
      </c>
      <c r="E19" s="291">
        <v>3192</v>
      </c>
      <c r="F19" s="292" t="s">
        <v>65</v>
      </c>
      <c r="G19" s="495" t="s">
        <v>212</v>
      </c>
      <c r="H19" s="249"/>
      <c r="I19" s="249">
        <v>13</v>
      </c>
      <c r="J19" s="249">
        <v>48</v>
      </c>
      <c r="K19" s="249"/>
      <c r="L19" s="249"/>
      <c r="M19" s="250">
        <v>45</v>
      </c>
      <c r="N19" s="502">
        <f>SUM(H19:M21)</f>
        <v>357</v>
      </c>
      <c r="O19" s="527">
        <v>6</v>
      </c>
      <c r="Q19" s="228"/>
      <c r="R19" s="228"/>
      <c r="S19" s="228"/>
      <c r="T19" s="228"/>
      <c r="U19" s="228"/>
      <c r="V19" s="228"/>
      <c r="W19" s="228"/>
      <c r="X19" s="228"/>
    </row>
    <row r="20" spans="2:24" s="278" customFormat="1" ht="15.75">
      <c r="B20" s="251">
        <f t="shared" si="0"/>
        <v>10</v>
      </c>
      <c r="C20" s="252">
        <v>15</v>
      </c>
      <c r="D20" s="322" t="s">
        <v>114</v>
      </c>
      <c r="E20" s="323">
        <v>3193</v>
      </c>
      <c r="F20" s="324" t="s">
        <v>65</v>
      </c>
      <c r="G20" s="496"/>
      <c r="H20" s="256"/>
      <c r="I20" s="256">
        <v>6</v>
      </c>
      <c r="J20" s="256">
        <v>56</v>
      </c>
      <c r="K20" s="256"/>
      <c r="L20" s="256"/>
      <c r="M20" s="257">
        <v>68</v>
      </c>
      <c r="N20" s="498"/>
      <c r="O20" s="524"/>
      <c r="Q20" s="228"/>
      <c r="R20" s="228"/>
      <c r="S20" s="228"/>
      <c r="T20" s="228"/>
      <c r="U20" s="228"/>
      <c r="V20" s="228"/>
      <c r="W20" s="228"/>
      <c r="X20" s="228"/>
    </row>
    <row r="21" spans="2:24" s="278" customFormat="1" ht="16.5" thickBot="1">
      <c r="B21" s="258">
        <f t="shared" si="0"/>
        <v>11</v>
      </c>
      <c r="C21" s="259">
        <v>16</v>
      </c>
      <c r="D21" s="281" t="s">
        <v>115</v>
      </c>
      <c r="E21" s="282">
        <v>3191</v>
      </c>
      <c r="F21" s="283" t="s">
        <v>65</v>
      </c>
      <c r="G21" s="497"/>
      <c r="H21" s="264"/>
      <c r="I21" s="264">
        <v>33</v>
      </c>
      <c r="J21" s="264">
        <v>65</v>
      </c>
      <c r="K21" s="264">
        <v>0</v>
      </c>
      <c r="L21" s="264"/>
      <c r="M21" s="265">
        <v>23</v>
      </c>
      <c r="N21" s="499"/>
      <c r="O21" s="528"/>
      <c r="Q21" s="228"/>
      <c r="R21" s="228"/>
      <c r="S21" s="228"/>
      <c r="T21" s="228"/>
      <c r="U21" s="228"/>
      <c r="V21" s="228"/>
      <c r="W21" s="228"/>
      <c r="X21" s="228"/>
    </row>
    <row r="22" spans="2:15" ht="15.75">
      <c r="B22" s="362">
        <f t="shared" si="0"/>
        <v>12</v>
      </c>
      <c r="C22" s="272">
        <v>21</v>
      </c>
      <c r="D22" s="363" t="s">
        <v>105</v>
      </c>
      <c r="E22" s="374" t="s">
        <v>106</v>
      </c>
      <c r="F22" s="375" t="s">
        <v>104</v>
      </c>
      <c r="G22" s="496" t="s">
        <v>213</v>
      </c>
      <c r="H22" s="276"/>
      <c r="I22" s="276">
        <v>81</v>
      </c>
      <c r="J22" s="276">
        <v>0</v>
      </c>
      <c r="K22" s="276">
        <v>0</v>
      </c>
      <c r="L22" s="276"/>
      <c r="M22" s="277">
        <v>68</v>
      </c>
      <c r="N22" s="498">
        <f>SUM(H22:M24)</f>
        <v>473</v>
      </c>
      <c r="O22" s="524">
        <v>4</v>
      </c>
    </row>
    <row r="23" spans="2:15" ht="15.75">
      <c r="B23" s="251">
        <f t="shared" si="0"/>
        <v>13</v>
      </c>
      <c r="C23" s="252">
        <v>22</v>
      </c>
      <c r="D23" s="322" t="s">
        <v>107</v>
      </c>
      <c r="E23" s="376" t="s">
        <v>108</v>
      </c>
      <c r="F23" s="377" t="s">
        <v>104</v>
      </c>
      <c r="G23" s="496"/>
      <c r="H23" s="256"/>
      <c r="I23" s="256">
        <v>75</v>
      </c>
      <c r="J23" s="256">
        <v>28</v>
      </c>
      <c r="K23" s="256">
        <v>60</v>
      </c>
      <c r="L23" s="256"/>
      <c r="M23" s="257">
        <v>7</v>
      </c>
      <c r="N23" s="498"/>
      <c r="O23" s="524"/>
    </row>
    <row r="24" spans="2:15" ht="16.5" thickBot="1">
      <c r="B24" s="370">
        <f t="shared" si="0"/>
        <v>14</v>
      </c>
      <c r="C24" s="284">
        <v>23</v>
      </c>
      <c r="D24" s="285" t="s">
        <v>109</v>
      </c>
      <c r="E24" s="378" t="s">
        <v>110</v>
      </c>
      <c r="F24" s="379" t="s">
        <v>104</v>
      </c>
      <c r="G24" s="496"/>
      <c r="H24" s="288"/>
      <c r="I24" s="288">
        <v>49</v>
      </c>
      <c r="J24" s="288">
        <v>21</v>
      </c>
      <c r="K24" s="288">
        <v>62</v>
      </c>
      <c r="L24" s="288"/>
      <c r="M24" s="289">
        <v>22</v>
      </c>
      <c r="N24" s="498"/>
      <c r="O24" s="524"/>
    </row>
    <row r="25" spans="2:15" ht="15.75">
      <c r="B25" s="243">
        <f t="shared" si="0"/>
        <v>15</v>
      </c>
      <c r="C25" s="244">
        <v>24</v>
      </c>
      <c r="D25" s="290" t="s">
        <v>136</v>
      </c>
      <c r="E25" s="291">
        <v>325</v>
      </c>
      <c r="F25" s="292" t="s">
        <v>59</v>
      </c>
      <c r="G25" s="495" t="s">
        <v>214</v>
      </c>
      <c r="H25" s="249">
        <v>49</v>
      </c>
      <c r="I25" s="249">
        <v>49</v>
      </c>
      <c r="J25" s="249">
        <v>72</v>
      </c>
      <c r="K25" s="249">
        <v>50</v>
      </c>
      <c r="L25" s="249"/>
      <c r="M25" s="250">
        <v>29</v>
      </c>
      <c r="N25" s="502">
        <f>SUM(H25:M27)</f>
        <v>668</v>
      </c>
      <c r="O25" s="527">
        <v>2</v>
      </c>
    </row>
    <row r="26" spans="2:16" ht="15.75">
      <c r="B26" s="251">
        <f t="shared" si="0"/>
        <v>16</v>
      </c>
      <c r="C26" s="325">
        <v>25</v>
      </c>
      <c r="D26" s="322" t="s">
        <v>135</v>
      </c>
      <c r="E26" s="323">
        <v>164</v>
      </c>
      <c r="F26" s="324" t="s">
        <v>59</v>
      </c>
      <c r="G26" s="496"/>
      <c r="H26" s="256">
        <v>42</v>
      </c>
      <c r="I26" s="256">
        <v>34</v>
      </c>
      <c r="J26" s="256">
        <v>52</v>
      </c>
      <c r="K26" s="256">
        <v>0</v>
      </c>
      <c r="L26" s="256"/>
      <c r="M26" s="257">
        <v>76</v>
      </c>
      <c r="N26" s="498"/>
      <c r="O26" s="524"/>
      <c r="P26" s="228"/>
    </row>
    <row r="27" spans="2:16" ht="16.5" thickBot="1">
      <c r="B27" s="258">
        <f t="shared" si="0"/>
        <v>17</v>
      </c>
      <c r="C27" s="259">
        <v>26</v>
      </c>
      <c r="D27" s="281" t="s">
        <v>134</v>
      </c>
      <c r="E27" s="282">
        <v>320</v>
      </c>
      <c r="F27" s="283" t="s">
        <v>59</v>
      </c>
      <c r="G27" s="497"/>
      <c r="H27" s="264">
        <v>51</v>
      </c>
      <c r="I27" s="264">
        <v>12</v>
      </c>
      <c r="J27" s="264">
        <v>68</v>
      </c>
      <c r="K27" s="264">
        <v>50</v>
      </c>
      <c r="L27" s="264"/>
      <c r="M27" s="265">
        <v>34</v>
      </c>
      <c r="N27" s="499"/>
      <c r="O27" s="528"/>
      <c r="P27" s="228"/>
    </row>
    <row r="28" spans="2:16" ht="15.75">
      <c r="B28" s="362">
        <f t="shared" si="0"/>
        <v>18</v>
      </c>
      <c r="C28" s="272">
        <v>29</v>
      </c>
      <c r="D28" s="363" t="s">
        <v>131</v>
      </c>
      <c r="E28" s="364">
        <v>319</v>
      </c>
      <c r="F28" s="365" t="s">
        <v>59</v>
      </c>
      <c r="G28" s="496" t="s">
        <v>215</v>
      </c>
      <c r="H28" s="380"/>
      <c r="I28" s="380">
        <v>47</v>
      </c>
      <c r="J28" s="380">
        <v>110</v>
      </c>
      <c r="K28" s="380"/>
      <c r="L28" s="380"/>
      <c r="M28" s="381">
        <v>33</v>
      </c>
      <c r="N28" s="498">
        <f>SUM(H28:M30)</f>
        <v>467</v>
      </c>
      <c r="O28" s="524">
        <v>5</v>
      </c>
      <c r="P28" s="228"/>
    </row>
    <row r="29" spans="2:16" ht="15.75">
      <c r="B29" s="251">
        <f t="shared" si="0"/>
        <v>19</v>
      </c>
      <c r="C29" s="252">
        <v>30</v>
      </c>
      <c r="D29" s="322" t="s">
        <v>133</v>
      </c>
      <c r="E29" s="323">
        <v>165</v>
      </c>
      <c r="F29" s="324" t="s">
        <v>59</v>
      </c>
      <c r="G29" s="496"/>
      <c r="H29" s="256"/>
      <c r="I29" s="256">
        <v>21</v>
      </c>
      <c r="J29" s="256">
        <v>83</v>
      </c>
      <c r="K29" s="256"/>
      <c r="L29" s="256"/>
      <c r="M29" s="257">
        <v>0</v>
      </c>
      <c r="N29" s="498"/>
      <c r="O29" s="524"/>
      <c r="P29" s="228"/>
    </row>
    <row r="30" spans="2:16" ht="16.5" thickBot="1">
      <c r="B30" s="370">
        <f t="shared" si="0"/>
        <v>20</v>
      </c>
      <c r="C30" s="284">
        <v>31</v>
      </c>
      <c r="D30" s="285" t="s">
        <v>132</v>
      </c>
      <c r="E30" s="286">
        <v>166</v>
      </c>
      <c r="F30" s="287" t="s">
        <v>59</v>
      </c>
      <c r="G30" s="496"/>
      <c r="H30" s="288"/>
      <c r="I30" s="288">
        <v>63</v>
      </c>
      <c r="J30" s="288">
        <v>43</v>
      </c>
      <c r="K30" s="288"/>
      <c r="L30" s="288"/>
      <c r="M30" s="289">
        <v>67</v>
      </c>
      <c r="N30" s="498"/>
      <c r="O30" s="524"/>
      <c r="P30" s="228"/>
    </row>
    <row r="31" spans="2:16" ht="16.5" thickBot="1">
      <c r="B31" s="382">
        <f t="shared" si="0"/>
        <v>21</v>
      </c>
      <c r="C31" s="266">
        <v>43</v>
      </c>
      <c r="D31" s="383" t="s">
        <v>146</v>
      </c>
      <c r="E31" s="268" t="s">
        <v>86</v>
      </c>
      <c r="F31" s="269" t="s">
        <v>64</v>
      </c>
      <c r="G31" s="269" t="s">
        <v>92</v>
      </c>
      <c r="H31" s="270">
        <v>108</v>
      </c>
      <c r="I31" s="270">
        <v>30</v>
      </c>
      <c r="J31" s="270">
        <v>67</v>
      </c>
      <c r="K31" s="270"/>
      <c r="L31" s="270"/>
      <c r="M31" s="271">
        <v>88</v>
      </c>
      <c r="N31" s="388">
        <f>SUM(H31:M31)</f>
        <v>293</v>
      </c>
      <c r="O31" s="384">
        <v>7</v>
      </c>
      <c r="P31" s="228"/>
    </row>
    <row r="33" ht="24.75" customHeight="1"/>
    <row r="34" spans="2:16" ht="20.25" customHeight="1">
      <c r="B34" s="340" t="s">
        <v>198</v>
      </c>
      <c r="C34" s="340"/>
      <c r="D34" s="340"/>
      <c r="E34" s="340"/>
      <c r="F34" s="340"/>
      <c r="H34" s="341"/>
      <c r="I34" s="342" t="s">
        <v>10</v>
      </c>
      <c r="J34" s="342"/>
      <c r="K34" s="343"/>
      <c r="L34" s="343"/>
      <c r="O34" s="228"/>
      <c r="P34" s="228"/>
    </row>
    <row r="35" spans="2:16" ht="20.25" customHeight="1">
      <c r="B35" s="344"/>
      <c r="C35" s="345"/>
      <c r="D35" s="346"/>
      <c r="E35" s="346"/>
      <c r="F35" s="347"/>
      <c r="H35" s="348"/>
      <c r="K35" s="278"/>
      <c r="O35" s="228"/>
      <c r="P35" s="228"/>
    </row>
    <row r="36" spans="2:16" ht="20.25" customHeight="1">
      <c r="B36" s="233" t="s">
        <v>171</v>
      </c>
      <c r="C36" s="233"/>
      <c r="D36" s="233"/>
      <c r="E36" s="233"/>
      <c r="F36" s="233"/>
      <c r="H36" s="346" t="s">
        <v>157</v>
      </c>
      <c r="J36" s="349"/>
      <c r="K36" s="349"/>
      <c r="L36" s="278"/>
      <c r="M36" s="278"/>
      <c r="O36" s="228"/>
      <c r="P36" s="228"/>
    </row>
    <row r="37" spans="2:16" ht="20.25" customHeight="1">
      <c r="B37" s="350"/>
      <c r="C37" s="351"/>
      <c r="D37" s="352"/>
      <c r="E37" s="352"/>
      <c r="F37" s="353"/>
      <c r="I37" s="348"/>
      <c r="L37" s="278"/>
      <c r="M37" s="278"/>
      <c r="O37" s="228"/>
      <c r="P37" s="228"/>
    </row>
    <row r="38" spans="2:16" ht="20.25" customHeight="1">
      <c r="B38" s="233" t="s">
        <v>123</v>
      </c>
      <c r="C38" s="233"/>
      <c r="D38" s="233"/>
      <c r="E38" s="233"/>
      <c r="F38" s="233"/>
      <c r="H38" s="346" t="s">
        <v>158</v>
      </c>
      <c r="I38" s="346"/>
      <c r="J38" s="346"/>
      <c r="K38" s="346"/>
      <c r="L38" s="346"/>
      <c r="O38" s="228"/>
      <c r="P38" s="228"/>
    </row>
    <row r="39" spans="3:16" ht="20.25" customHeight="1">
      <c r="C39" s="354"/>
      <c r="D39" s="355"/>
      <c r="E39" s="348"/>
      <c r="F39" s="348"/>
      <c r="G39" s="356"/>
      <c r="H39" s="347"/>
      <c r="I39" s="348"/>
      <c r="L39" s="278"/>
      <c r="M39" s="278"/>
      <c r="O39" s="228"/>
      <c r="P39" s="228"/>
    </row>
    <row r="40" spans="3:16" ht="20.25" customHeight="1">
      <c r="C40" s="347"/>
      <c r="D40" s="348"/>
      <c r="E40" s="357"/>
      <c r="F40" s="357"/>
      <c r="G40" s="355"/>
      <c r="H40" s="340" t="s">
        <v>125</v>
      </c>
      <c r="I40" s="340"/>
      <c r="J40" s="340"/>
      <c r="K40" s="340"/>
      <c r="L40" s="340"/>
      <c r="M40" s="278"/>
      <c r="O40" s="228"/>
      <c r="P40" s="228"/>
    </row>
  </sheetData>
  <sheetProtection/>
  <mergeCells count="33">
    <mergeCell ref="B1:O1"/>
    <mergeCell ref="B2:O2"/>
    <mergeCell ref="B3:O3"/>
    <mergeCell ref="B4:O4"/>
    <mergeCell ref="B6:O6"/>
    <mergeCell ref="B7:O7"/>
    <mergeCell ref="O9:O10"/>
    <mergeCell ref="G11:G15"/>
    <mergeCell ref="N11:N15"/>
    <mergeCell ref="O11:O15"/>
    <mergeCell ref="B9:B10"/>
    <mergeCell ref="C9:C10"/>
    <mergeCell ref="D9:D10"/>
    <mergeCell ref="E9:E10"/>
    <mergeCell ref="F9:F10"/>
    <mergeCell ref="G9:G10"/>
    <mergeCell ref="O25:O27"/>
    <mergeCell ref="G16:G18"/>
    <mergeCell ref="N16:N18"/>
    <mergeCell ref="O16:O18"/>
    <mergeCell ref="G19:G21"/>
    <mergeCell ref="N19:N21"/>
    <mergeCell ref="O19:O21"/>
    <mergeCell ref="G28:G30"/>
    <mergeCell ref="N28:N30"/>
    <mergeCell ref="O28:O30"/>
    <mergeCell ref="H9:M9"/>
    <mergeCell ref="N9:N10"/>
    <mergeCell ref="G22:G24"/>
    <mergeCell ref="N22:N24"/>
    <mergeCell ref="O22:O24"/>
    <mergeCell ref="G25:G27"/>
    <mergeCell ref="N25:N27"/>
  </mergeCells>
  <printOptions/>
  <pageMargins left="0.3937007874015748" right="0.1968503937007874" top="0.3937007874015748" bottom="0.1968503937007874" header="0" footer="0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L37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4" max="4" width="15.8515625" style="0" customWidth="1"/>
    <col min="5" max="5" width="10.28125" style="0" customWidth="1"/>
  </cols>
  <sheetData>
    <row r="2" ht="20.25">
      <c r="B2" s="69" t="s">
        <v>30</v>
      </c>
    </row>
    <row r="4" spans="2:7" ht="15.75">
      <c r="B4" s="428" t="s">
        <v>94</v>
      </c>
      <c r="C4" s="429"/>
      <c r="D4" s="429"/>
      <c r="E4" s="40" t="s">
        <v>92</v>
      </c>
      <c r="G4" s="42" t="s">
        <v>13</v>
      </c>
    </row>
    <row r="5" spans="2:12" ht="15.75">
      <c r="B5" s="40" t="s">
        <v>95</v>
      </c>
      <c r="E5" s="40" t="s">
        <v>92</v>
      </c>
      <c r="G5" s="42" t="s">
        <v>14</v>
      </c>
      <c r="K5" s="42"/>
      <c r="L5" s="42"/>
    </row>
    <row r="6" spans="2:7" ht="15.75">
      <c r="B6" s="40" t="s">
        <v>93</v>
      </c>
      <c r="E6" s="40" t="s">
        <v>91</v>
      </c>
      <c r="G6" s="42" t="s">
        <v>14</v>
      </c>
    </row>
    <row r="7" spans="2:7" ht="15.75">
      <c r="B7" s="40"/>
      <c r="E7" s="40"/>
      <c r="G7" s="42"/>
    </row>
    <row r="8" ht="20.25">
      <c r="B8" s="69" t="s">
        <v>23</v>
      </c>
    </row>
    <row r="10" spans="2:5" ht="15.75">
      <c r="B10" s="40" t="s">
        <v>130</v>
      </c>
      <c r="E10" s="40" t="s">
        <v>91</v>
      </c>
    </row>
    <row r="12" spans="2:11" ht="20.25">
      <c r="B12" s="69" t="s">
        <v>16</v>
      </c>
      <c r="I12" s="42"/>
      <c r="J12" s="42"/>
      <c r="K12" s="42"/>
    </row>
    <row r="13" spans="9:11" ht="15.75">
      <c r="I13" s="42"/>
      <c r="J13" s="42"/>
      <c r="K13" s="42"/>
    </row>
    <row r="14" spans="2:11" ht="15.75">
      <c r="B14" s="40" t="s">
        <v>96</v>
      </c>
      <c r="C14" s="42"/>
      <c r="D14" s="42"/>
      <c r="E14" s="40" t="s">
        <v>19</v>
      </c>
      <c r="G14" s="40" t="s">
        <v>17</v>
      </c>
      <c r="J14" s="42"/>
      <c r="K14" s="42"/>
    </row>
    <row r="15" spans="2:11" ht="15.75">
      <c r="B15" s="40" t="s">
        <v>97</v>
      </c>
      <c r="C15" s="42"/>
      <c r="D15" s="42"/>
      <c r="E15" s="40" t="s">
        <v>19</v>
      </c>
      <c r="G15" s="40" t="s">
        <v>18</v>
      </c>
      <c r="J15" s="42"/>
      <c r="K15" s="42"/>
    </row>
    <row r="16" spans="2:11" ht="15.75">
      <c r="B16" s="40" t="s">
        <v>89</v>
      </c>
      <c r="E16" s="40" t="s">
        <v>15</v>
      </c>
      <c r="G16" s="40" t="s">
        <v>18</v>
      </c>
      <c r="J16" s="42"/>
      <c r="K16" s="42"/>
    </row>
    <row r="17" spans="2:11" ht="15.75">
      <c r="B17" s="42"/>
      <c r="C17" s="42"/>
      <c r="D17" s="42"/>
      <c r="E17" s="42"/>
      <c r="F17" s="42"/>
      <c r="G17" s="42"/>
      <c r="H17" s="42"/>
      <c r="I17" s="42"/>
      <c r="J17" s="42"/>
      <c r="K17" s="42"/>
    </row>
    <row r="18" spans="2:11" ht="20.25">
      <c r="B18" s="69" t="s">
        <v>32</v>
      </c>
      <c r="I18" s="42"/>
      <c r="J18" s="42"/>
      <c r="K18" s="42"/>
    </row>
    <row r="19" spans="2:11" ht="15.75"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2:11" ht="15.75">
      <c r="B20" s="40" t="s">
        <v>121</v>
      </c>
      <c r="C20" s="42"/>
      <c r="D20" s="42"/>
      <c r="E20" s="40" t="s">
        <v>19</v>
      </c>
      <c r="I20" s="42"/>
      <c r="J20" s="42"/>
      <c r="K20" s="42"/>
    </row>
    <row r="21" spans="2:11" ht="15.75">
      <c r="B21" s="42"/>
      <c r="C21" s="42"/>
      <c r="D21" s="42"/>
      <c r="E21" s="42"/>
      <c r="F21" s="42"/>
      <c r="G21" s="42"/>
      <c r="H21" s="40"/>
      <c r="I21" s="42"/>
      <c r="J21" s="42"/>
      <c r="K21" s="42"/>
    </row>
    <row r="22" ht="20.25">
      <c r="B22" s="69" t="s">
        <v>31</v>
      </c>
    </row>
    <row r="24" spans="2:5" ht="15.75">
      <c r="B24" s="40" t="s">
        <v>90</v>
      </c>
      <c r="E24" s="40" t="s">
        <v>19</v>
      </c>
    </row>
    <row r="25" spans="2:11" ht="15.75"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spans="2:11" ht="20.25">
      <c r="B26" s="69" t="s">
        <v>24</v>
      </c>
      <c r="C26" s="42"/>
      <c r="D26" s="42"/>
      <c r="I26" s="42"/>
      <c r="J26" s="42"/>
      <c r="K26" s="42"/>
    </row>
    <row r="27" spans="2:11" ht="15.75">
      <c r="B27" s="42"/>
      <c r="C27" s="42"/>
      <c r="D27" s="42"/>
      <c r="E27" s="42"/>
      <c r="F27" s="42"/>
      <c r="G27" s="42"/>
      <c r="H27" s="42"/>
      <c r="I27" s="42"/>
      <c r="J27" s="42"/>
      <c r="K27" s="42"/>
    </row>
    <row r="28" spans="2:11" ht="15.75">
      <c r="B28" s="40" t="s">
        <v>122</v>
      </c>
      <c r="C28" s="42"/>
      <c r="D28" s="42"/>
      <c r="E28" s="40" t="s">
        <v>19</v>
      </c>
      <c r="F28" s="42"/>
      <c r="G28" s="42"/>
      <c r="H28" s="42"/>
      <c r="I28" s="42"/>
      <c r="J28" s="42"/>
      <c r="K28" s="42"/>
    </row>
    <row r="29" spans="2:11" ht="15.75"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2:11" ht="15.75"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2:11" ht="15.75"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2:11" ht="15.75"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spans="2:11" ht="15.75"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2:11" ht="15.75"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spans="2:11" ht="15.75">
      <c r="B35" s="42"/>
      <c r="C35" s="42"/>
      <c r="D35" s="42"/>
      <c r="E35" s="42"/>
      <c r="F35" s="42"/>
      <c r="G35" s="42"/>
      <c r="H35" s="42"/>
      <c r="I35" s="42"/>
      <c r="J35" s="42"/>
      <c r="K35" s="42"/>
    </row>
    <row r="36" spans="2:11" ht="15.75">
      <c r="B36" s="42"/>
      <c r="C36" s="42"/>
      <c r="D36" s="42"/>
      <c r="E36" s="42"/>
      <c r="F36" s="42"/>
      <c r="G36" s="42"/>
      <c r="H36" s="42"/>
      <c r="I36" s="42"/>
      <c r="J36" s="42"/>
      <c r="K36" s="42"/>
    </row>
    <row r="37" spans="2:11" ht="15.75">
      <c r="B37" s="42"/>
      <c r="C37" s="42"/>
      <c r="D37" s="42"/>
      <c r="E37" s="42"/>
      <c r="F37" s="42"/>
      <c r="G37" s="42"/>
      <c r="H37" s="42"/>
      <c r="I37" s="42"/>
      <c r="J37" s="42"/>
      <c r="K37" s="42"/>
    </row>
  </sheetData>
  <sheetProtection/>
  <mergeCells count="1"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zoomScaleSheetLayoutView="80" workbookViewId="0" topLeftCell="A1">
      <selection activeCell="B6" sqref="B6:N6"/>
    </sheetView>
  </sheetViews>
  <sheetFormatPr defaultColWidth="9.140625" defaultRowHeight="12.75"/>
  <cols>
    <col min="1" max="1" width="4.00390625" style="0" customWidth="1"/>
    <col min="2" max="2" width="4.140625" style="0" customWidth="1"/>
    <col min="3" max="3" width="4.8515625" style="55" customWidth="1"/>
    <col min="4" max="4" width="29.57421875" style="0" customWidth="1"/>
    <col min="5" max="5" width="9.28125" style="0" customWidth="1"/>
    <col min="6" max="6" width="10.28125" style="0" customWidth="1"/>
    <col min="7" max="7" width="29.8515625" style="0" customWidth="1"/>
    <col min="8" max="14" width="5.7109375" style="0" customWidth="1"/>
    <col min="15" max="15" width="7.140625" style="0" customWidth="1"/>
    <col min="16" max="16" width="4.421875" style="0" customWidth="1"/>
  </cols>
  <sheetData>
    <row r="1" spans="2:17" s="1" customFormat="1" ht="12.75" customHeight="1">
      <c r="B1" s="440" t="s">
        <v>0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3"/>
      <c r="P1" s="4"/>
      <c r="Q1"/>
    </row>
    <row r="2" spans="2:16" s="1" customFormat="1" ht="12.75" customHeight="1">
      <c r="B2" s="441" t="s">
        <v>1</v>
      </c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6"/>
      <c r="P2" s="7"/>
    </row>
    <row r="3" spans="2:16" s="1" customFormat="1" ht="19.5" customHeight="1">
      <c r="B3" s="442" t="s">
        <v>120</v>
      </c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8"/>
      <c r="P3" s="4"/>
    </row>
    <row r="4" spans="2:16" s="1" customFormat="1" ht="12.75" customHeight="1">
      <c r="B4" s="443" t="s">
        <v>203</v>
      </c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9"/>
      <c r="P4" s="4"/>
    </row>
    <row r="5" spans="2:16" s="1" customFormat="1" ht="12.75" customHeight="1">
      <c r="B5" s="61"/>
      <c r="C5" s="61"/>
      <c r="D5" s="61"/>
      <c r="E5" s="61"/>
      <c r="F5" s="61"/>
      <c r="G5" s="61"/>
      <c r="H5" s="61"/>
      <c r="I5" s="61"/>
      <c r="J5" s="61"/>
      <c r="K5" s="61"/>
      <c r="M5" s="61"/>
      <c r="N5" s="61"/>
      <c r="O5" s="9"/>
      <c r="P5" s="4"/>
    </row>
    <row r="6" spans="2:16" s="1" customFormat="1" ht="19.5" customHeight="1">
      <c r="B6" s="427" t="s">
        <v>219</v>
      </c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9"/>
      <c r="P6" s="4"/>
    </row>
    <row r="7" spans="3:16" s="1" customFormat="1" ht="12.75" customHeight="1" thickBot="1">
      <c r="C7" s="2"/>
      <c r="D7" s="10"/>
      <c r="E7" s="11"/>
      <c r="F7" s="11"/>
      <c r="G7" s="11"/>
      <c r="H7" s="11"/>
      <c r="I7" s="12"/>
      <c r="J7" s="5"/>
      <c r="K7" s="5"/>
      <c r="L7" s="5"/>
      <c r="M7" s="5"/>
      <c r="N7" s="5"/>
      <c r="O7" s="3"/>
      <c r="P7" s="4"/>
    </row>
    <row r="8" spans="2:15" ht="15.75" customHeight="1">
      <c r="B8" s="444" t="s">
        <v>11</v>
      </c>
      <c r="C8" s="446" t="s">
        <v>12</v>
      </c>
      <c r="D8" s="448" t="s">
        <v>5</v>
      </c>
      <c r="E8" s="450" t="s">
        <v>68</v>
      </c>
      <c r="F8" s="430" t="s">
        <v>25</v>
      </c>
      <c r="G8" s="430" t="s">
        <v>50</v>
      </c>
      <c r="H8" s="434" t="s">
        <v>51</v>
      </c>
      <c r="I8" s="435"/>
      <c r="J8" s="435"/>
      <c r="K8" s="435"/>
      <c r="L8" s="435"/>
      <c r="M8" s="435"/>
      <c r="N8" s="436"/>
      <c r="O8" s="432" t="s">
        <v>222</v>
      </c>
    </row>
    <row r="9" spans="2:15" ht="18" customHeight="1" thickBot="1">
      <c r="B9" s="445"/>
      <c r="C9" s="447"/>
      <c r="D9" s="449"/>
      <c r="E9" s="451"/>
      <c r="F9" s="431"/>
      <c r="G9" s="431"/>
      <c r="H9" s="15" t="s">
        <v>73</v>
      </c>
      <c r="I9" s="15" t="s">
        <v>52</v>
      </c>
      <c r="J9" s="15" t="s">
        <v>53</v>
      </c>
      <c r="K9" s="15" t="s">
        <v>54</v>
      </c>
      <c r="L9" s="15" t="s">
        <v>55</v>
      </c>
      <c r="M9" s="15" t="s">
        <v>56</v>
      </c>
      <c r="N9" s="109" t="s">
        <v>57</v>
      </c>
      <c r="O9" s="433"/>
    </row>
    <row r="10" spans="2:15" ht="15.75">
      <c r="B10" s="16">
        <f aca="true" t="shared" si="0" ref="B10:B52">B9+1</f>
        <v>1</v>
      </c>
      <c r="C10" s="17">
        <v>1</v>
      </c>
      <c r="D10" s="140" t="s">
        <v>79</v>
      </c>
      <c r="E10" s="141" t="s">
        <v>80</v>
      </c>
      <c r="F10" s="18" t="s">
        <v>65</v>
      </c>
      <c r="G10" s="437" t="s">
        <v>209</v>
      </c>
      <c r="H10" s="19"/>
      <c r="I10" s="249"/>
      <c r="J10" s="249">
        <v>58</v>
      </c>
      <c r="K10" s="249">
        <v>68</v>
      </c>
      <c r="L10" s="249"/>
      <c r="M10" s="249"/>
      <c r="N10" s="250">
        <v>72</v>
      </c>
      <c r="O10" s="420">
        <f aca="true" t="shared" si="1" ref="O10:O52">SUM(H10:N10)</f>
        <v>198</v>
      </c>
    </row>
    <row r="11" spans="2:15" ht="15.75">
      <c r="B11" s="21">
        <f t="shared" si="0"/>
        <v>2</v>
      </c>
      <c r="C11" s="22">
        <v>2</v>
      </c>
      <c r="D11" s="23" t="s">
        <v>187</v>
      </c>
      <c r="E11" s="24" t="s">
        <v>83</v>
      </c>
      <c r="F11" s="25" t="s">
        <v>65</v>
      </c>
      <c r="G11" s="438"/>
      <c r="H11" s="26"/>
      <c r="I11" s="256"/>
      <c r="J11" s="256">
        <v>95</v>
      </c>
      <c r="K11" s="256">
        <v>102</v>
      </c>
      <c r="L11" s="256"/>
      <c r="M11" s="256">
        <v>96</v>
      </c>
      <c r="N11" s="257"/>
      <c r="O11" s="401">
        <f t="shared" si="1"/>
        <v>293</v>
      </c>
    </row>
    <row r="12" spans="2:15" ht="16.5" thickBot="1">
      <c r="B12" s="35">
        <f t="shared" si="0"/>
        <v>3</v>
      </c>
      <c r="C12" s="36">
        <v>3</v>
      </c>
      <c r="D12" s="37" t="s">
        <v>74</v>
      </c>
      <c r="E12" s="56" t="s">
        <v>75</v>
      </c>
      <c r="F12" s="38" t="s">
        <v>65</v>
      </c>
      <c r="G12" s="439"/>
      <c r="H12" s="39"/>
      <c r="I12" s="264"/>
      <c r="J12" s="264">
        <v>47</v>
      </c>
      <c r="K12" s="264">
        <v>64</v>
      </c>
      <c r="L12" s="264"/>
      <c r="M12" s="264">
        <v>100</v>
      </c>
      <c r="N12" s="265"/>
      <c r="O12" s="421">
        <f t="shared" si="1"/>
        <v>211</v>
      </c>
    </row>
    <row r="13" spans="2:15" ht="15.75">
      <c r="B13" s="57">
        <f t="shared" si="0"/>
        <v>4</v>
      </c>
      <c r="C13" s="22">
        <v>4</v>
      </c>
      <c r="D13" s="34" t="s">
        <v>87</v>
      </c>
      <c r="E13" s="24" t="s">
        <v>88</v>
      </c>
      <c r="F13" s="25" t="s">
        <v>65</v>
      </c>
      <c r="G13" s="437" t="s">
        <v>210</v>
      </c>
      <c r="H13" s="19"/>
      <c r="I13" s="19"/>
      <c r="J13" s="19"/>
      <c r="K13" s="249">
        <v>96</v>
      </c>
      <c r="L13" s="249"/>
      <c r="M13" s="249"/>
      <c r="N13" s="394">
        <v>115</v>
      </c>
      <c r="O13" s="420">
        <f t="shared" si="1"/>
        <v>211</v>
      </c>
    </row>
    <row r="14" spans="2:23" s="20" customFormat="1" ht="15.75">
      <c r="B14" s="21">
        <f t="shared" si="0"/>
        <v>5</v>
      </c>
      <c r="C14" s="22">
        <v>5</v>
      </c>
      <c r="D14" s="27" t="s">
        <v>137</v>
      </c>
      <c r="E14" s="28" t="s">
        <v>85</v>
      </c>
      <c r="F14" s="25" t="s">
        <v>65</v>
      </c>
      <c r="G14" s="438"/>
      <c r="H14" s="31"/>
      <c r="I14" s="31">
        <v>64</v>
      </c>
      <c r="J14" s="279">
        <v>69</v>
      </c>
      <c r="K14" s="279">
        <v>62</v>
      </c>
      <c r="L14" s="279">
        <v>57</v>
      </c>
      <c r="M14" s="279"/>
      <c r="N14" s="395">
        <v>22</v>
      </c>
      <c r="O14" s="401">
        <f t="shared" si="1"/>
        <v>274</v>
      </c>
      <c r="P14"/>
      <c r="Q14"/>
      <c r="R14"/>
      <c r="S14"/>
      <c r="T14"/>
      <c r="U14"/>
      <c r="V14"/>
      <c r="W14"/>
    </row>
    <row r="15" spans="2:23" s="20" customFormat="1" ht="15.75">
      <c r="B15" s="21">
        <f t="shared" si="0"/>
        <v>6</v>
      </c>
      <c r="C15" s="22">
        <v>6</v>
      </c>
      <c r="D15" s="34" t="s">
        <v>138</v>
      </c>
      <c r="E15" s="158">
        <v>3156</v>
      </c>
      <c r="F15" s="127" t="s">
        <v>65</v>
      </c>
      <c r="G15" s="438"/>
      <c r="H15" s="26"/>
      <c r="I15" s="26"/>
      <c r="J15" s="256">
        <v>77</v>
      </c>
      <c r="K15" s="256">
        <v>70</v>
      </c>
      <c r="L15" s="26"/>
      <c r="M15" s="26">
        <v>0</v>
      </c>
      <c r="N15" s="113">
        <v>49</v>
      </c>
      <c r="O15" s="401">
        <f t="shared" si="1"/>
        <v>196</v>
      </c>
      <c r="P15"/>
      <c r="Q15"/>
      <c r="R15"/>
      <c r="S15"/>
      <c r="T15"/>
      <c r="U15"/>
      <c r="V15"/>
      <c r="W15"/>
    </row>
    <row r="16" spans="2:23" s="20" customFormat="1" ht="15.75">
      <c r="B16" s="21">
        <f t="shared" si="0"/>
        <v>7</v>
      </c>
      <c r="C16" s="30">
        <v>7</v>
      </c>
      <c r="D16" s="34" t="s">
        <v>139</v>
      </c>
      <c r="E16" s="158">
        <v>3153</v>
      </c>
      <c r="F16" s="127" t="s">
        <v>65</v>
      </c>
      <c r="G16" s="438"/>
      <c r="H16" s="32"/>
      <c r="I16" s="32"/>
      <c r="J16" s="32">
        <v>46</v>
      </c>
      <c r="K16" s="32">
        <v>49</v>
      </c>
      <c r="L16" s="32">
        <v>54</v>
      </c>
      <c r="M16" s="32"/>
      <c r="N16" s="224">
        <v>16</v>
      </c>
      <c r="O16" s="401">
        <f t="shared" si="1"/>
        <v>165</v>
      </c>
      <c r="P16"/>
      <c r="Q16"/>
      <c r="R16"/>
      <c r="S16"/>
      <c r="T16"/>
      <c r="U16"/>
      <c r="V16"/>
      <c r="W16"/>
    </row>
    <row r="17" spans="2:23" s="20" customFormat="1" ht="15.75">
      <c r="B17" s="21">
        <f t="shared" si="0"/>
        <v>8</v>
      </c>
      <c r="C17" s="22">
        <v>8</v>
      </c>
      <c r="D17" s="34" t="s">
        <v>182</v>
      </c>
      <c r="E17" s="158">
        <v>3155</v>
      </c>
      <c r="F17" s="127" t="s">
        <v>65</v>
      </c>
      <c r="G17" s="438"/>
      <c r="H17" s="26"/>
      <c r="I17" s="26"/>
      <c r="J17" s="26">
        <v>76</v>
      </c>
      <c r="K17" s="26">
        <v>40</v>
      </c>
      <c r="L17" s="26"/>
      <c r="M17" s="26"/>
      <c r="N17" s="113">
        <v>26</v>
      </c>
      <c r="O17" s="401">
        <f t="shared" si="1"/>
        <v>142</v>
      </c>
      <c r="P17"/>
      <c r="Q17"/>
      <c r="R17"/>
      <c r="S17"/>
      <c r="T17"/>
      <c r="U17"/>
      <c r="V17"/>
      <c r="W17"/>
    </row>
    <row r="18" spans="2:23" s="20" customFormat="1" ht="16.5" thickBot="1">
      <c r="B18" s="166">
        <f t="shared" si="0"/>
        <v>9</v>
      </c>
      <c r="C18" s="167">
        <v>9</v>
      </c>
      <c r="D18" s="168" t="s">
        <v>184</v>
      </c>
      <c r="E18" s="177">
        <v>3154</v>
      </c>
      <c r="F18" s="174" t="s">
        <v>65</v>
      </c>
      <c r="G18" s="439"/>
      <c r="H18" s="39"/>
      <c r="I18" s="39"/>
      <c r="J18" s="39">
        <v>55</v>
      </c>
      <c r="K18" s="39">
        <v>59</v>
      </c>
      <c r="L18" s="39"/>
      <c r="M18" s="39"/>
      <c r="N18" s="205">
        <v>91</v>
      </c>
      <c r="O18" s="421">
        <f t="shared" si="1"/>
        <v>205</v>
      </c>
      <c r="P18"/>
      <c r="Q18"/>
      <c r="R18"/>
      <c r="S18"/>
      <c r="T18"/>
      <c r="U18"/>
      <c r="V18"/>
      <c r="W18"/>
    </row>
    <row r="19" spans="2:23" s="20" customFormat="1" ht="15.75">
      <c r="B19" s="16">
        <f t="shared" si="0"/>
        <v>10</v>
      </c>
      <c r="C19" s="17">
        <v>10</v>
      </c>
      <c r="D19" s="146" t="s">
        <v>168</v>
      </c>
      <c r="E19" s="175">
        <v>257</v>
      </c>
      <c r="F19" s="149" t="s">
        <v>59</v>
      </c>
      <c r="G19" s="437" t="s">
        <v>211</v>
      </c>
      <c r="H19" s="393">
        <v>39</v>
      </c>
      <c r="I19" s="393"/>
      <c r="J19" s="366">
        <v>44</v>
      </c>
      <c r="K19" s="366">
        <v>58</v>
      </c>
      <c r="L19" s="366">
        <v>93</v>
      </c>
      <c r="M19" s="366"/>
      <c r="N19" s="367">
        <v>83</v>
      </c>
      <c r="O19" s="420">
        <f t="shared" si="1"/>
        <v>317</v>
      </c>
      <c r="P19"/>
      <c r="Q19"/>
      <c r="R19"/>
      <c r="S19"/>
      <c r="T19"/>
      <c r="U19"/>
      <c r="V19"/>
      <c r="W19"/>
    </row>
    <row r="20" spans="2:23" s="20" customFormat="1" ht="15.75">
      <c r="B20" s="407">
        <f t="shared" si="0"/>
        <v>11</v>
      </c>
      <c r="C20" s="408">
        <v>11</v>
      </c>
      <c r="D20" s="409" t="s">
        <v>58</v>
      </c>
      <c r="E20" s="410" t="s">
        <v>60</v>
      </c>
      <c r="F20" s="411" t="s">
        <v>59</v>
      </c>
      <c r="G20" s="438"/>
      <c r="H20" s="403"/>
      <c r="I20" s="404">
        <v>43</v>
      </c>
      <c r="J20" s="404">
        <v>109</v>
      </c>
      <c r="K20" s="404">
        <v>99</v>
      </c>
      <c r="L20" s="404">
        <v>71</v>
      </c>
      <c r="M20" s="404"/>
      <c r="N20" s="405">
        <v>82</v>
      </c>
      <c r="O20" s="406">
        <f t="shared" si="1"/>
        <v>404</v>
      </c>
      <c r="P20"/>
      <c r="Q20"/>
      <c r="R20"/>
      <c r="S20"/>
      <c r="T20"/>
      <c r="U20"/>
      <c r="V20"/>
      <c r="W20"/>
    </row>
    <row r="21" spans="2:23" s="20" customFormat="1" ht="15.75">
      <c r="B21" s="21">
        <f t="shared" si="0"/>
        <v>12</v>
      </c>
      <c r="C21" s="22">
        <v>12</v>
      </c>
      <c r="D21" s="34" t="s">
        <v>112</v>
      </c>
      <c r="E21" s="158">
        <v>162</v>
      </c>
      <c r="F21" s="127" t="s">
        <v>59</v>
      </c>
      <c r="G21" s="438"/>
      <c r="H21" s="33">
        <v>43</v>
      </c>
      <c r="I21" s="33"/>
      <c r="J21" s="368">
        <v>0</v>
      </c>
      <c r="K21" s="368">
        <v>63</v>
      </c>
      <c r="L21" s="368">
        <v>68</v>
      </c>
      <c r="M21" s="368"/>
      <c r="N21" s="369">
        <v>50</v>
      </c>
      <c r="O21" s="401">
        <f t="shared" si="1"/>
        <v>224</v>
      </c>
      <c r="P21"/>
      <c r="Q21"/>
      <c r="R21"/>
      <c r="S21"/>
      <c r="T21"/>
      <c r="U21"/>
      <c r="V21"/>
      <c r="W21"/>
    </row>
    <row r="22" spans="2:23" s="20" customFormat="1" ht="15.75">
      <c r="B22" s="415">
        <f t="shared" si="0"/>
        <v>13</v>
      </c>
      <c r="C22" s="416">
        <v>13</v>
      </c>
      <c r="D22" s="417" t="s">
        <v>111</v>
      </c>
      <c r="E22" s="418">
        <v>317</v>
      </c>
      <c r="F22" s="419" t="s">
        <v>59</v>
      </c>
      <c r="G22" s="438"/>
      <c r="H22" s="412">
        <v>46</v>
      </c>
      <c r="I22" s="412"/>
      <c r="J22" s="413">
        <v>59</v>
      </c>
      <c r="K22" s="413">
        <v>89</v>
      </c>
      <c r="L22" s="413">
        <v>66</v>
      </c>
      <c r="M22" s="413"/>
      <c r="N22" s="414">
        <v>74</v>
      </c>
      <c r="O22" s="402">
        <f t="shared" si="1"/>
        <v>334</v>
      </c>
      <c r="P22"/>
      <c r="Q22"/>
      <c r="R22"/>
      <c r="S22"/>
      <c r="T22"/>
      <c r="U22"/>
      <c r="V22"/>
      <c r="W22"/>
    </row>
    <row r="23" spans="2:23" s="20" customFormat="1" ht="15.75">
      <c r="B23" s="57">
        <f t="shared" si="0"/>
        <v>14</v>
      </c>
      <c r="C23" s="22">
        <v>27</v>
      </c>
      <c r="D23" s="23" t="s">
        <v>61</v>
      </c>
      <c r="E23" s="24">
        <v>128</v>
      </c>
      <c r="F23" s="25" t="s">
        <v>59</v>
      </c>
      <c r="G23" s="438"/>
      <c r="H23" s="31"/>
      <c r="I23" s="279">
        <v>35</v>
      </c>
      <c r="J23" s="279">
        <v>98</v>
      </c>
      <c r="K23" s="279">
        <v>87</v>
      </c>
      <c r="L23" s="279">
        <v>0</v>
      </c>
      <c r="M23" s="279"/>
      <c r="N23" s="280">
        <v>22</v>
      </c>
      <c r="O23" s="401">
        <f t="shared" si="1"/>
        <v>242</v>
      </c>
      <c r="P23"/>
      <c r="Q23"/>
      <c r="R23"/>
      <c r="S23"/>
      <c r="T23"/>
      <c r="U23"/>
      <c r="V23"/>
      <c r="W23"/>
    </row>
    <row r="24" spans="2:23" s="20" customFormat="1" ht="16.5" thickBot="1">
      <c r="B24" s="35">
        <f t="shared" si="0"/>
        <v>15</v>
      </c>
      <c r="C24" s="36">
        <v>28</v>
      </c>
      <c r="D24" s="142" t="s">
        <v>119</v>
      </c>
      <c r="E24" s="160">
        <v>180</v>
      </c>
      <c r="F24" s="143" t="s">
        <v>59</v>
      </c>
      <c r="G24" s="439"/>
      <c r="H24" s="39"/>
      <c r="I24" s="39"/>
      <c r="J24" s="264">
        <v>10</v>
      </c>
      <c r="K24" s="264">
        <v>54</v>
      </c>
      <c r="L24" s="264"/>
      <c r="M24" s="264"/>
      <c r="N24" s="265">
        <v>0</v>
      </c>
      <c r="O24" s="421">
        <f t="shared" si="1"/>
        <v>64</v>
      </c>
      <c r="P24"/>
      <c r="Q24"/>
      <c r="R24"/>
      <c r="S24"/>
      <c r="T24"/>
      <c r="U24"/>
      <c r="V24"/>
      <c r="W24"/>
    </row>
    <row r="25" spans="2:23" s="20" customFormat="1" ht="15.75">
      <c r="B25" s="57">
        <f t="shared" si="0"/>
        <v>16</v>
      </c>
      <c r="C25" s="161">
        <v>14</v>
      </c>
      <c r="D25" s="178" t="s">
        <v>113</v>
      </c>
      <c r="E25" s="179">
        <v>3192</v>
      </c>
      <c r="F25" s="180" t="s">
        <v>65</v>
      </c>
      <c r="G25" s="438" t="s">
        <v>212</v>
      </c>
      <c r="H25" s="58"/>
      <c r="I25" s="58"/>
      <c r="J25" s="249">
        <v>13</v>
      </c>
      <c r="K25" s="249">
        <v>48</v>
      </c>
      <c r="L25" s="249"/>
      <c r="M25" s="249"/>
      <c r="N25" s="250">
        <v>45</v>
      </c>
      <c r="O25" s="420">
        <f t="shared" si="1"/>
        <v>106</v>
      </c>
      <c r="P25"/>
      <c r="Q25"/>
      <c r="R25"/>
      <c r="S25"/>
      <c r="T25"/>
      <c r="U25"/>
      <c r="V25"/>
      <c r="W25"/>
    </row>
    <row r="26" spans="2:23" s="20" customFormat="1" ht="15.75">
      <c r="B26" s="21">
        <f t="shared" si="0"/>
        <v>17</v>
      </c>
      <c r="C26" s="22">
        <v>15</v>
      </c>
      <c r="D26" s="34" t="s">
        <v>114</v>
      </c>
      <c r="E26" s="158">
        <v>3193</v>
      </c>
      <c r="F26" s="127" t="s">
        <v>65</v>
      </c>
      <c r="G26" s="438"/>
      <c r="H26" s="26"/>
      <c r="I26" s="26"/>
      <c r="J26" s="256">
        <v>6</v>
      </c>
      <c r="K26" s="256">
        <v>56</v>
      </c>
      <c r="L26" s="256"/>
      <c r="M26" s="256"/>
      <c r="N26" s="257">
        <v>68</v>
      </c>
      <c r="O26" s="401">
        <f t="shared" si="1"/>
        <v>130</v>
      </c>
      <c r="P26"/>
      <c r="Q26"/>
      <c r="R26"/>
      <c r="S26"/>
      <c r="T26"/>
      <c r="U26"/>
      <c r="V26"/>
      <c r="W26"/>
    </row>
    <row r="27" spans="2:23" s="20" customFormat="1" ht="15.75">
      <c r="B27" s="57">
        <f t="shared" si="0"/>
        <v>18</v>
      </c>
      <c r="C27" s="22">
        <v>16</v>
      </c>
      <c r="D27" s="34" t="s">
        <v>115</v>
      </c>
      <c r="E27" s="158">
        <v>3191</v>
      </c>
      <c r="F27" s="127" t="s">
        <v>65</v>
      </c>
      <c r="G27" s="438"/>
      <c r="H27" s="26"/>
      <c r="I27" s="26"/>
      <c r="J27" s="256">
        <v>33</v>
      </c>
      <c r="K27" s="256">
        <v>65</v>
      </c>
      <c r="L27" s="256">
        <v>0</v>
      </c>
      <c r="M27" s="256"/>
      <c r="N27" s="398">
        <v>23</v>
      </c>
      <c r="O27" s="401">
        <f t="shared" si="1"/>
        <v>121</v>
      </c>
      <c r="P27"/>
      <c r="Q27"/>
      <c r="R27"/>
      <c r="S27"/>
      <c r="T27"/>
      <c r="U27"/>
      <c r="V27"/>
      <c r="W27"/>
    </row>
    <row r="28" spans="2:23" s="20" customFormat="1" ht="16.5" thickBot="1">
      <c r="B28" s="35">
        <f t="shared" si="0"/>
        <v>19</v>
      </c>
      <c r="C28" s="167">
        <v>17</v>
      </c>
      <c r="D28" s="168" t="s">
        <v>116</v>
      </c>
      <c r="E28" s="173">
        <v>3190</v>
      </c>
      <c r="F28" s="174" t="s">
        <v>65</v>
      </c>
      <c r="G28" s="439"/>
      <c r="H28" s="172"/>
      <c r="I28" s="172"/>
      <c r="J28" s="396">
        <v>6</v>
      </c>
      <c r="K28" s="396">
        <v>44</v>
      </c>
      <c r="L28" s="396"/>
      <c r="M28" s="396"/>
      <c r="N28" s="397">
        <v>31</v>
      </c>
      <c r="O28" s="421">
        <f t="shared" si="1"/>
        <v>81</v>
      </c>
      <c r="P28"/>
      <c r="Q28"/>
      <c r="R28"/>
      <c r="S28"/>
      <c r="T28"/>
      <c r="U28"/>
      <c r="V28"/>
      <c r="W28"/>
    </row>
    <row r="29" spans="2:23" s="20" customFormat="1" ht="15.75">
      <c r="B29" s="16">
        <f t="shared" si="0"/>
        <v>20</v>
      </c>
      <c r="C29" s="17">
        <v>18</v>
      </c>
      <c r="D29" s="146" t="s">
        <v>117</v>
      </c>
      <c r="E29" s="175" t="s">
        <v>160</v>
      </c>
      <c r="F29" s="149" t="s">
        <v>65</v>
      </c>
      <c r="G29" s="437" t="s">
        <v>173</v>
      </c>
      <c r="H29" s="176"/>
      <c r="I29" s="176"/>
      <c r="J29" s="176"/>
      <c r="K29" s="293">
        <v>83</v>
      </c>
      <c r="L29" s="293"/>
      <c r="M29" s="293">
        <v>107</v>
      </c>
      <c r="N29" s="294"/>
      <c r="O29" s="422">
        <f t="shared" si="1"/>
        <v>190</v>
      </c>
      <c r="P29"/>
      <c r="Q29"/>
      <c r="R29"/>
      <c r="S29"/>
      <c r="T29"/>
      <c r="U29"/>
      <c r="V29"/>
      <c r="W29"/>
    </row>
    <row r="30" spans="2:23" s="20" customFormat="1" ht="16.5" thickBot="1">
      <c r="B30" s="223">
        <f t="shared" si="0"/>
        <v>21</v>
      </c>
      <c r="C30" s="36">
        <v>19</v>
      </c>
      <c r="D30" s="142" t="s">
        <v>118</v>
      </c>
      <c r="E30" s="160" t="s">
        <v>161</v>
      </c>
      <c r="F30" s="143" t="s">
        <v>65</v>
      </c>
      <c r="G30" s="439"/>
      <c r="H30" s="39"/>
      <c r="I30" s="39"/>
      <c r="J30" s="39"/>
      <c r="K30" s="264">
        <v>63</v>
      </c>
      <c r="L30" s="264"/>
      <c r="M30" s="264">
        <v>76</v>
      </c>
      <c r="N30" s="265">
        <v>87</v>
      </c>
      <c r="O30" s="421">
        <f t="shared" si="1"/>
        <v>226</v>
      </c>
      <c r="P30"/>
      <c r="Q30"/>
      <c r="R30"/>
      <c r="S30"/>
      <c r="T30"/>
      <c r="U30"/>
      <c r="V30"/>
      <c r="W30"/>
    </row>
    <row r="31" spans="2:23" s="20" customFormat="1" ht="15.75">
      <c r="B31" s="16">
        <f t="shared" si="0"/>
        <v>22</v>
      </c>
      <c r="C31" s="17">
        <v>20</v>
      </c>
      <c r="D31" s="146" t="s">
        <v>102</v>
      </c>
      <c r="E31" s="169" t="s">
        <v>103</v>
      </c>
      <c r="F31" s="170" t="s">
        <v>104</v>
      </c>
      <c r="G31" s="437" t="s">
        <v>213</v>
      </c>
      <c r="H31" s="184"/>
      <c r="I31" s="184"/>
      <c r="J31" s="399">
        <v>53</v>
      </c>
      <c r="K31" s="399">
        <v>85</v>
      </c>
      <c r="L31" s="399">
        <v>0</v>
      </c>
      <c r="M31" s="399"/>
      <c r="N31" s="400">
        <v>19</v>
      </c>
      <c r="O31" s="420">
        <f t="shared" si="1"/>
        <v>157</v>
      </c>
      <c r="P31"/>
      <c r="Q31"/>
      <c r="R31"/>
      <c r="S31"/>
      <c r="T31"/>
      <c r="U31"/>
      <c r="V31"/>
      <c r="W31"/>
    </row>
    <row r="32" spans="2:15" ht="15.75">
      <c r="B32" s="21">
        <f t="shared" si="0"/>
        <v>23</v>
      </c>
      <c r="C32" s="161">
        <v>21</v>
      </c>
      <c r="D32" s="178" t="s">
        <v>105</v>
      </c>
      <c r="E32" s="182" t="s">
        <v>106</v>
      </c>
      <c r="F32" s="183" t="s">
        <v>104</v>
      </c>
      <c r="G32" s="438"/>
      <c r="H32" s="58"/>
      <c r="I32" s="58"/>
      <c r="J32" s="276">
        <v>81</v>
      </c>
      <c r="K32" s="276">
        <v>0</v>
      </c>
      <c r="L32" s="276">
        <v>0</v>
      </c>
      <c r="M32" s="276"/>
      <c r="N32" s="277">
        <v>68</v>
      </c>
      <c r="O32" s="401">
        <f t="shared" si="1"/>
        <v>149</v>
      </c>
    </row>
    <row r="33" spans="2:15" ht="15.75">
      <c r="B33" s="57">
        <f t="shared" si="0"/>
        <v>24</v>
      </c>
      <c r="C33" s="22">
        <v>22</v>
      </c>
      <c r="D33" s="34" t="s">
        <v>107</v>
      </c>
      <c r="E33" s="28" t="s">
        <v>108</v>
      </c>
      <c r="F33" s="126" t="s">
        <v>104</v>
      </c>
      <c r="G33" s="438"/>
      <c r="H33" s="26"/>
      <c r="I33" s="26"/>
      <c r="J33" s="256">
        <v>75</v>
      </c>
      <c r="K33" s="256">
        <v>28</v>
      </c>
      <c r="L33" s="256">
        <v>60</v>
      </c>
      <c r="M33" s="256"/>
      <c r="N33" s="257">
        <v>7</v>
      </c>
      <c r="O33" s="401">
        <f t="shared" si="1"/>
        <v>170</v>
      </c>
    </row>
    <row r="34" spans="2:15" ht="16.5" thickBot="1">
      <c r="B34" s="35">
        <f t="shared" si="0"/>
        <v>25</v>
      </c>
      <c r="C34" s="36">
        <v>23</v>
      </c>
      <c r="D34" s="142" t="s">
        <v>109</v>
      </c>
      <c r="E34" s="73" t="s">
        <v>110</v>
      </c>
      <c r="F34" s="171" t="s">
        <v>104</v>
      </c>
      <c r="G34" s="439"/>
      <c r="H34" s="39"/>
      <c r="I34" s="39"/>
      <c r="J34" s="264">
        <v>49</v>
      </c>
      <c r="K34" s="264">
        <v>21</v>
      </c>
      <c r="L34" s="264">
        <v>62</v>
      </c>
      <c r="M34" s="264"/>
      <c r="N34" s="331">
        <v>22</v>
      </c>
      <c r="O34" s="421">
        <f t="shared" si="1"/>
        <v>154</v>
      </c>
    </row>
    <row r="35" spans="2:15" ht="15.75">
      <c r="B35" s="57">
        <f t="shared" si="0"/>
        <v>26</v>
      </c>
      <c r="C35" s="161">
        <v>24</v>
      </c>
      <c r="D35" s="178" t="s">
        <v>136</v>
      </c>
      <c r="E35" s="179">
        <v>325</v>
      </c>
      <c r="F35" s="180" t="s">
        <v>59</v>
      </c>
      <c r="G35" s="437" t="s">
        <v>214</v>
      </c>
      <c r="H35" s="58">
        <v>49</v>
      </c>
      <c r="I35" s="58"/>
      <c r="J35" s="249">
        <v>49</v>
      </c>
      <c r="K35" s="249">
        <v>72</v>
      </c>
      <c r="L35" s="249">
        <v>50</v>
      </c>
      <c r="M35" s="249"/>
      <c r="N35" s="250">
        <v>29</v>
      </c>
      <c r="O35" s="420">
        <f t="shared" si="1"/>
        <v>249</v>
      </c>
    </row>
    <row r="36" spans="2:15" ht="15.75">
      <c r="B36" s="21">
        <f t="shared" si="0"/>
        <v>27</v>
      </c>
      <c r="C36" s="30">
        <v>25</v>
      </c>
      <c r="D36" s="34" t="s">
        <v>135</v>
      </c>
      <c r="E36" s="158">
        <v>164</v>
      </c>
      <c r="F36" s="127" t="s">
        <v>59</v>
      </c>
      <c r="G36" s="438"/>
      <c r="H36" s="26">
        <v>42</v>
      </c>
      <c r="I36" s="26"/>
      <c r="J36" s="256">
        <v>34</v>
      </c>
      <c r="K36" s="256">
        <v>52</v>
      </c>
      <c r="L36" s="256">
        <v>0</v>
      </c>
      <c r="M36" s="256"/>
      <c r="N36" s="257">
        <v>76</v>
      </c>
      <c r="O36" s="401">
        <f t="shared" si="1"/>
        <v>204</v>
      </c>
    </row>
    <row r="37" spans="2:15" ht="16.5" thickBot="1">
      <c r="B37" s="35">
        <f t="shared" si="0"/>
        <v>28</v>
      </c>
      <c r="C37" s="22">
        <v>26</v>
      </c>
      <c r="D37" s="34" t="s">
        <v>134</v>
      </c>
      <c r="E37" s="158">
        <v>320</v>
      </c>
      <c r="F37" s="127" t="s">
        <v>59</v>
      </c>
      <c r="G37" s="439"/>
      <c r="H37" s="26">
        <v>51</v>
      </c>
      <c r="I37" s="26"/>
      <c r="J37" s="264">
        <v>12</v>
      </c>
      <c r="K37" s="264">
        <v>68</v>
      </c>
      <c r="L37" s="264">
        <v>50</v>
      </c>
      <c r="M37" s="264"/>
      <c r="N37" s="265">
        <v>34</v>
      </c>
      <c r="O37" s="421">
        <f t="shared" si="1"/>
        <v>215</v>
      </c>
    </row>
    <row r="38" spans="2:15" ht="15.75">
      <c r="B38" s="16">
        <f t="shared" si="0"/>
        <v>29</v>
      </c>
      <c r="C38" s="17">
        <v>29</v>
      </c>
      <c r="D38" s="146" t="s">
        <v>131</v>
      </c>
      <c r="E38" s="175">
        <v>319</v>
      </c>
      <c r="F38" s="149" t="s">
        <v>59</v>
      </c>
      <c r="G38" s="437" t="s">
        <v>215</v>
      </c>
      <c r="H38" s="184"/>
      <c r="I38" s="184"/>
      <c r="J38" s="380">
        <v>47</v>
      </c>
      <c r="K38" s="380">
        <v>110</v>
      </c>
      <c r="L38" s="380"/>
      <c r="M38" s="380"/>
      <c r="N38" s="381">
        <v>33</v>
      </c>
      <c r="O38" s="420">
        <f t="shared" si="1"/>
        <v>190</v>
      </c>
    </row>
    <row r="39" spans="2:15" ht="15.75">
      <c r="B39" s="21">
        <f t="shared" si="0"/>
        <v>30</v>
      </c>
      <c r="C39" s="22">
        <v>30</v>
      </c>
      <c r="D39" s="34" t="s">
        <v>133</v>
      </c>
      <c r="E39" s="158">
        <v>165</v>
      </c>
      <c r="F39" s="127" t="s">
        <v>59</v>
      </c>
      <c r="G39" s="438"/>
      <c r="H39" s="26"/>
      <c r="I39" s="26"/>
      <c r="J39" s="256">
        <v>21</v>
      </c>
      <c r="K39" s="256">
        <v>83</v>
      </c>
      <c r="L39" s="256"/>
      <c r="M39" s="256"/>
      <c r="N39" s="257">
        <v>0</v>
      </c>
      <c r="O39" s="401">
        <f t="shared" si="1"/>
        <v>104</v>
      </c>
    </row>
    <row r="40" spans="2:15" ht="15.75">
      <c r="B40" s="21">
        <f t="shared" si="0"/>
        <v>31</v>
      </c>
      <c r="C40" s="22">
        <v>31</v>
      </c>
      <c r="D40" s="34" t="s">
        <v>132</v>
      </c>
      <c r="E40" s="158">
        <v>166</v>
      </c>
      <c r="F40" s="127" t="s">
        <v>59</v>
      </c>
      <c r="G40" s="438"/>
      <c r="H40" s="26"/>
      <c r="I40" s="26"/>
      <c r="J40" s="256">
        <v>63</v>
      </c>
      <c r="K40" s="256">
        <v>43</v>
      </c>
      <c r="L40" s="256"/>
      <c r="M40" s="256"/>
      <c r="N40" s="398">
        <v>67</v>
      </c>
      <c r="O40" s="401">
        <f t="shared" si="1"/>
        <v>173</v>
      </c>
    </row>
    <row r="41" spans="2:15" ht="15.75">
      <c r="B41" s="21">
        <f t="shared" si="0"/>
        <v>32</v>
      </c>
      <c r="C41" s="130">
        <v>32</v>
      </c>
      <c r="D41" s="134" t="s">
        <v>159</v>
      </c>
      <c r="E41" s="135" t="s">
        <v>63</v>
      </c>
      <c r="F41" s="136" t="s">
        <v>59</v>
      </c>
      <c r="G41" s="438"/>
      <c r="H41" s="393"/>
      <c r="I41" s="393"/>
      <c r="J41" s="366">
        <v>115</v>
      </c>
      <c r="K41" s="366">
        <v>77</v>
      </c>
      <c r="L41" s="366"/>
      <c r="M41" s="366">
        <v>92</v>
      </c>
      <c r="N41" s="367">
        <v>62</v>
      </c>
      <c r="O41" s="401">
        <f t="shared" si="1"/>
        <v>346</v>
      </c>
    </row>
    <row r="42" spans="2:15" ht="16.5" thickBot="1">
      <c r="B42" s="35">
        <f t="shared" si="0"/>
        <v>33</v>
      </c>
      <c r="C42" s="185">
        <v>33</v>
      </c>
      <c r="D42" s="186" t="s">
        <v>156</v>
      </c>
      <c r="E42" s="187" t="s">
        <v>129</v>
      </c>
      <c r="F42" s="188" t="s">
        <v>59</v>
      </c>
      <c r="G42" s="439"/>
      <c r="H42" s="39"/>
      <c r="I42" s="264">
        <v>0</v>
      </c>
      <c r="J42" s="264">
        <v>73</v>
      </c>
      <c r="K42" s="264">
        <v>116</v>
      </c>
      <c r="L42" s="264">
        <v>0</v>
      </c>
      <c r="M42" s="264"/>
      <c r="N42" s="265">
        <v>97</v>
      </c>
      <c r="O42" s="421">
        <f t="shared" si="1"/>
        <v>286</v>
      </c>
    </row>
    <row r="43" spans="2:15" ht="15.75">
      <c r="B43" s="16">
        <f t="shared" si="0"/>
        <v>34</v>
      </c>
      <c r="C43" s="17">
        <v>36</v>
      </c>
      <c r="D43" s="146" t="s">
        <v>141</v>
      </c>
      <c r="E43" s="175">
        <v>1295</v>
      </c>
      <c r="F43" s="149" t="s">
        <v>76</v>
      </c>
      <c r="G43" s="18"/>
      <c r="H43" s="154"/>
      <c r="I43" s="305">
        <v>103</v>
      </c>
      <c r="J43" s="305">
        <v>58</v>
      </c>
      <c r="K43" s="305">
        <v>79</v>
      </c>
      <c r="L43" s="305"/>
      <c r="M43" s="305"/>
      <c r="N43" s="391">
        <v>80</v>
      </c>
      <c r="O43" s="420">
        <f t="shared" si="1"/>
        <v>320</v>
      </c>
    </row>
    <row r="44" spans="2:15" ht="16.5" thickBot="1">
      <c r="B44" s="35">
        <f t="shared" si="0"/>
        <v>35</v>
      </c>
      <c r="C44" s="36">
        <v>37</v>
      </c>
      <c r="D44" s="142" t="s">
        <v>142</v>
      </c>
      <c r="E44" s="160" t="s">
        <v>162</v>
      </c>
      <c r="F44" s="143" t="s">
        <v>65</v>
      </c>
      <c r="G44" s="38"/>
      <c r="H44" s="181"/>
      <c r="I44" s="181"/>
      <c r="J44" s="392">
        <v>39</v>
      </c>
      <c r="K44" s="392">
        <v>58</v>
      </c>
      <c r="L44" s="392">
        <v>110</v>
      </c>
      <c r="M44" s="181"/>
      <c r="N44" s="209"/>
      <c r="O44" s="423">
        <f t="shared" si="1"/>
        <v>207</v>
      </c>
    </row>
    <row r="45" spans="2:15" ht="15.75">
      <c r="B45" s="16">
        <f t="shared" si="0"/>
        <v>36</v>
      </c>
      <c r="C45" s="190">
        <v>38</v>
      </c>
      <c r="D45" s="146" t="s">
        <v>143</v>
      </c>
      <c r="E45" s="175" t="s">
        <v>166</v>
      </c>
      <c r="F45" s="149" t="s">
        <v>144</v>
      </c>
      <c r="G45" s="437" t="s">
        <v>216</v>
      </c>
      <c r="H45" s="19"/>
      <c r="I45" s="19"/>
      <c r="J45" s="19"/>
      <c r="K45" s="249">
        <v>53</v>
      </c>
      <c r="L45" s="249"/>
      <c r="M45" s="249"/>
      <c r="N45" s="250">
        <v>43</v>
      </c>
      <c r="O45" s="420">
        <f t="shared" si="1"/>
        <v>96</v>
      </c>
    </row>
    <row r="46" spans="2:15" ht="15.75">
      <c r="B46" s="21">
        <f t="shared" si="0"/>
        <v>37</v>
      </c>
      <c r="C46" s="22">
        <v>39</v>
      </c>
      <c r="D46" s="34" t="s">
        <v>164</v>
      </c>
      <c r="E46" s="158" t="s">
        <v>165</v>
      </c>
      <c r="F46" s="127" t="s">
        <v>144</v>
      </c>
      <c r="G46" s="438"/>
      <c r="H46" s="26"/>
      <c r="I46" s="26"/>
      <c r="J46" s="26"/>
      <c r="K46" s="256">
        <v>52</v>
      </c>
      <c r="L46" s="256"/>
      <c r="M46" s="256"/>
      <c r="N46" s="257">
        <v>72</v>
      </c>
      <c r="O46" s="401">
        <f t="shared" si="1"/>
        <v>124</v>
      </c>
    </row>
    <row r="47" spans="2:15" ht="16.5" thickBot="1">
      <c r="B47" s="35">
        <f t="shared" si="0"/>
        <v>38</v>
      </c>
      <c r="C47" s="36">
        <v>40</v>
      </c>
      <c r="D47" s="142" t="s">
        <v>145</v>
      </c>
      <c r="E47" s="160" t="s">
        <v>163</v>
      </c>
      <c r="F47" s="143" t="s">
        <v>144</v>
      </c>
      <c r="G47" s="439"/>
      <c r="H47" s="39"/>
      <c r="I47" s="39"/>
      <c r="J47" s="264">
        <v>50</v>
      </c>
      <c r="K47" s="264">
        <v>51</v>
      </c>
      <c r="L47" s="264"/>
      <c r="M47" s="264"/>
      <c r="N47" s="265">
        <v>99</v>
      </c>
      <c r="O47" s="421">
        <f t="shared" si="1"/>
        <v>200</v>
      </c>
    </row>
    <row r="48" spans="2:15" ht="15.75">
      <c r="B48" s="16">
        <f t="shared" si="0"/>
        <v>39</v>
      </c>
      <c r="C48" s="17">
        <v>41</v>
      </c>
      <c r="D48" s="140" t="s">
        <v>98</v>
      </c>
      <c r="E48" s="141" t="s">
        <v>99</v>
      </c>
      <c r="F48" s="18" t="s">
        <v>64</v>
      </c>
      <c r="G48" s="437" t="s">
        <v>92</v>
      </c>
      <c r="H48" s="19"/>
      <c r="I48" s="19">
        <v>0</v>
      </c>
      <c r="J48" s="19">
        <v>44</v>
      </c>
      <c r="K48" s="19">
        <v>91</v>
      </c>
      <c r="L48" s="19"/>
      <c r="M48" s="19">
        <v>44</v>
      </c>
      <c r="N48" s="111">
        <v>38</v>
      </c>
      <c r="O48" s="420">
        <f t="shared" si="1"/>
        <v>217</v>
      </c>
    </row>
    <row r="49" spans="2:15" ht="15.75">
      <c r="B49" s="21">
        <f t="shared" si="0"/>
        <v>40</v>
      </c>
      <c r="C49" s="30">
        <v>42</v>
      </c>
      <c r="D49" s="23" t="s">
        <v>81</v>
      </c>
      <c r="E49" s="24" t="s">
        <v>82</v>
      </c>
      <c r="F49" s="25" t="s">
        <v>64</v>
      </c>
      <c r="G49" s="438"/>
      <c r="H49" s="31"/>
      <c r="I49" s="31">
        <v>0</v>
      </c>
      <c r="J49" s="31">
        <v>89</v>
      </c>
      <c r="K49" s="31">
        <v>73</v>
      </c>
      <c r="L49" s="31"/>
      <c r="M49" s="31"/>
      <c r="N49" s="115">
        <v>112</v>
      </c>
      <c r="O49" s="401">
        <f t="shared" si="1"/>
        <v>274</v>
      </c>
    </row>
    <row r="50" spans="2:15" ht="15.75">
      <c r="B50" s="21">
        <f t="shared" si="0"/>
        <v>41</v>
      </c>
      <c r="C50" s="22">
        <v>43</v>
      </c>
      <c r="D50" s="23" t="s">
        <v>146</v>
      </c>
      <c r="E50" s="24" t="s">
        <v>86</v>
      </c>
      <c r="F50" s="25" t="s">
        <v>64</v>
      </c>
      <c r="G50" s="438"/>
      <c r="H50" s="26">
        <v>108</v>
      </c>
      <c r="I50" s="26">
        <v>0</v>
      </c>
      <c r="J50" s="26">
        <v>30</v>
      </c>
      <c r="K50" s="26">
        <v>67</v>
      </c>
      <c r="L50" s="26"/>
      <c r="M50" s="26"/>
      <c r="N50" s="113">
        <v>88</v>
      </c>
      <c r="O50" s="401">
        <f t="shared" si="1"/>
        <v>293</v>
      </c>
    </row>
    <row r="51" spans="2:15" ht="15.75">
      <c r="B51" s="21">
        <f t="shared" si="0"/>
        <v>42</v>
      </c>
      <c r="C51" s="22">
        <v>44</v>
      </c>
      <c r="D51" s="23" t="s">
        <v>77</v>
      </c>
      <c r="E51" s="24" t="s">
        <v>78</v>
      </c>
      <c r="F51" s="25" t="s">
        <v>64</v>
      </c>
      <c r="G51" s="438"/>
      <c r="H51" s="32"/>
      <c r="I51" s="32">
        <v>106</v>
      </c>
      <c r="J51" s="32">
        <v>61</v>
      </c>
      <c r="K51" s="32">
        <v>61</v>
      </c>
      <c r="L51" s="32"/>
      <c r="M51" s="32"/>
      <c r="N51" s="224">
        <v>92</v>
      </c>
      <c r="O51" s="401">
        <f t="shared" si="1"/>
        <v>320</v>
      </c>
    </row>
    <row r="52" spans="2:15" ht="16.5" thickBot="1">
      <c r="B52" s="35">
        <f t="shared" si="0"/>
        <v>43</v>
      </c>
      <c r="C52" s="36">
        <v>45</v>
      </c>
      <c r="D52" s="37" t="s">
        <v>100</v>
      </c>
      <c r="E52" s="56" t="s">
        <v>101</v>
      </c>
      <c r="F52" s="38" t="s">
        <v>64</v>
      </c>
      <c r="G52" s="439"/>
      <c r="H52" s="39"/>
      <c r="I52" s="39">
        <v>0</v>
      </c>
      <c r="J52" s="39">
        <v>35</v>
      </c>
      <c r="K52" s="39">
        <v>67</v>
      </c>
      <c r="L52" s="39"/>
      <c r="M52" s="39">
        <v>0</v>
      </c>
      <c r="N52" s="205">
        <v>54</v>
      </c>
      <c r="O52" s="421">
        <f t="shared" si="1"/>
        <v>156</v>
      </c>
    </row>
    <row r="53" ht="17.25" customHeight="1"/>
    <row r="54" ht="18.75" customHeight="1"/>
    <row r="55" spans="1:12" ht="20.25" customHeight="1">
      <c r="A55" s="72" t="s">
        <v>198</v>
      </c>
      <c r="B55" s="72"/>
      <c r="C55" s="72"/>
      <c r="D55" s="72"/>
      <c r="E55" s="72"/>
      <c r="H55" s="41"/>
      <c r="I55" s="165" t="s">
        <v>10</v>
      </c>
      <c r="J55" s="165"/>
      <c r="K55" s="104"/>
      <c r="L55" s="104"/>
    </row>
    <row r="56" spans="1:11" ht="20.25" customHeight="1">
      <c r="A56" s="43"/>
      <c r="B56" s="44"/>
      <c r="C56" s="40"/>
      <c r="D56" s="40"/>
      <c r="E56" s="45"/>
      <c r="H56" s="42"/>
      <c r="K56" s="20"/>
    </row>
    <row r="57" spans="1:13" ht="20.25" customHeight="1">
      <c r="A57" s="61" t="s">
        <v>171</v>
      </c>
      <c r="B57" s="61"/>
      <c r="C57" s="61"/>
      <c r="D57" s="61"/>
      <c r="E57" s="61"/>
      <c r="H57" s="40" t="s">
        <v>157</v>
      </c>
      <c r="J57" s="46"/>
      <c r="K57" s="46"/>
      <c r="L57" s="20"/>
      <c r="M57" s="20"/>
    </row>
    <row r="58" spans="1:13" ht="20.25" customHeight="1">
      <c r="A58" s="47"/>
      <c r="B58" s="48"/>
      <c r="C58" s="49"/>
      <c r="D58" s="49"/>
      <c r="E58" s="50"/>
      <c r="I58" s="42"/>
      <c r="L58" s="20"/>
      <c r="M58" s="20"/>
    </row>
    <row r="59" spans="1:12" ht="20.25" customHeight="1">
      <c r="A59" s="61" t="s">
        <v>123</v>
      </c>
      <c r="B59" s="61"/>
      <c r="C59" s="61"/>
      <c r="D59" s="61"/>
      <c r="E59" s="61"/>
      <c r="H59" s="40" t="s">
        <v>158</v>
      </c>
      <c r="I59" s="40"/>
      <c r="J59" s="40"/>
      <c r="K59" s="40"/>
      <c r="L59" s="40"/>
    </row>
    <row r="60" spans="3:13" ht="20.25" customHeight="1">
      <c r="C60" s="51"/>
      <c r="D60" s="52"/>
      <c r="E60" s="42"/>
      <c r="F60" s="42"/>
      <c r="G60" s="53"/>
      <c r="H60" s="45"/>
      <c r="I60" s="42"/>
      <c r="L60" s="20"/>
      <c r="M60" s="20"/>
    </row>
    <row r="61" spans="3:13" ht="20.25" customHeight="1">
      <c r="C61" s="45"/>
      <c r="D61" s="42"/>
      <c r="E61" s="54"/>
      <c r="F61" s="54"/>
      <c r="G61" s="52"/>
      <c r="H61" s="72" t="s">
        <v>125</v>
      </c>
      <c r="I61" s="72"/>
      <c r="J61" s="72"/>
      <c r="K61" s="72"/>
      <c r="L61" s="72"/>
      <c r="M61" s="20"/>
    </row>
  </sheetData>
  <sheetProtection/>
  <mergeCells count="23">
    <mergeCell ref="D8:D9"/>
    <mergeCell ref="E8:E9"/>
    <mergeCell ref="F8:F9"/>
    <mergeCell ref="G31:G34"/>
    <mergeCell ref="G29:G30"/>
    <mergeCell ref="G19:G24"/>
    <mergeCell ref="B1:N1"/>
    <mergeCell ref="B2:N2"/>
    <mergeCell ref="B3:N3"/>
    <mergeCell ref="B4:N4"/>
    <mergeCell ref="B6:N6"/>
    <mergeCell ref="B8:B9"/>
    <mergeCell ref="C8:C9"/>
    <mergeCell ref="G8:G9"/>
    <mergeCell ref="O8:O9"/>
    <mergeCell ref="H8:N8"/>
    <mergeCell ref="G48:G52"/>
    <mergeCell ref="G45:G47"/>
    <mergeCell ref="G35:G37"/>
    <mergeCell ref="G25:G28"/>
    <mergeCell ref="G13:G18"/>
    <mergeCell ref="G10:G12"/>
    <mergeCell ref="G38:G42"/>
  </mergeCells>
  <printOptions horizontalCentered="1"/>
  <pageMargins left="0.3937007874015748" right="0.11811023622047245" top="0.1968503937007874" bottom="0.1968503937007874" header="0" footer="0"/>
  <pageSetup fitToHeight="1" fitToWidth="1" horizontalDpi="240" verticalDpi="240" orientation="portrait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S58"/>
  <sheetViews>
    <sheetView zoomScaleSheetLayoutView="80" workbookViewId="0" topLeftCell="A1">
      <selection activeCell="B9" sqref="B9:M9"/>
    </sheetView>
  </sheetViews>
  <sheetFormatPr defaultColWidth="9.140625" defaultRowHeight="12.75"/>
  <cols>
    <col min="1" max="1" width="4.00390625" style="0" customWidth="1"/>
    <col min="2" max="2" width="4.140625" style="0" customWidth="1"/>
    <col min="3" max="3" width="4.8515625" style="55" customWidth="1"/>
    <col min="4" max="4" width="29.8515625" style="0" customWidth="1"/>
    <col min="5" max="5" width="9.28125" style="0" customWidth="1"/>
    <col min="6" max="6" width="10.140625" style="0" customWidth="1"/>
    <col min="7" max="11" width="5.7109375" style="0" customWidth="1"/>
    <col min="12" max="12" width="7.8515625" style="0" customWidth="1"/>
    <col min="13" max="13" width="7.8515625" style="20" customWidth="1"/>
    <col min="14" max="14" width="9.00390625" style="0" customWidth="1"/>
  </cols>
  <sheetData>
    <row r="1" spans="2:17" s="1" customFormat="1" ht="12.75" customHeight="1">
      <c r="B1" s="94"/>
      <c r="C1" s="94"/>
      <c r="D1" s="440" t="s">
        <v>0</v>
      </c>
      <c r="E1" s="440"/>
      <c r="F1" s="440"/>
      <c r="G1" s="440"/>
      <c r="H1" s="440"/>
      <c r="I1" s="440"/>
      <c r="J1" s="452" t="s">
        <v>186</v>
      </c>
      <c r="K1" s="452"/>
      <c r="L1" s="452"/>
      <c r="M1" s="61"/>
      <c r="O1" s="3"/>
      <c r="P1" s="4"/>
      <c r="Q1"/>
    </row>
    <row r="2" spans="2:16" s="1" customFormat="1" ht="12.75" customHeight="1">
      <c r="B2" s="74"/>
      <c r="C2" s="74"/>
      <c r="D2" s="441" t="s">
        <v>1</v>
      </c>
      <c r="E2" s="441"/>
      <c r="F2" s="441"/>
      <c r="G2" s="441"/>
      <c r="H2" s="441"/>
      <c r="I2" s="441"/>
      <c r="J2" s="452" t="s">
        <v>27</v>
      </c>
      <c r="K2" s="452"/>
      <c r="L2" s="452"/>
      <c r="M2" s="61"/>
      <c r="O2" s="6"/>
      <c r="P2" s="7"/>
    </row>
    <row r="3" spans="2:16" s="1" customFormat="1" ht="20.25" customHeight="1">
      <c r="B3" s="75"/>
      <c r="C3" s="75"/>
      <c r="D3" s="442" t="s">
        <v>120</v>
      </c>
      <c r="E3" s="442"/>
      <c r="F3" s="442"/>
      <c r="G3" s="442"/>
      <c r="H3" s="442"/>
      <c r="I3" s="442"/>
      <c r="J3" s="75"/>
      <c r="O3" s="8"/>
      <c r="P3" s="4"/>
    </row>
    <row r="4" spans="2:16" s="1" customFormat="1" ht="12.75" customHeight="1">
      <c r="B4" s="61"/>
      <c r="C4" s="61"/>
      <c r="D4" s="443" t="s">
        <v>185</v>
      </c>
      <c r="E4" s="443"/>
      <c r="F4" s="443"/>
      <c r="G4" s="443"/>
      <c r="H4" s="443"/>
      <c r="I4" s="443"/>
      <c r="J4" s="457" t="s">
        <v>28</v>
      </c>
      <c r="K4" s="457"/>
      <c r="L4" s="457"/>
      <c r="O4" s="9"/>
      <c r="P4" s="4"/>
    </row>
    <row r="5" spans="2:16" s="1" customFormat="1" ht="12.75" customHeight="1">
      <c r="B5" s="60"/>
      <c r="C5" s="60"/>
      <c r="D5" s="60"/>
      <c r="E5" s="60"/>
      <c r="F5" s="60"/>
      <c r="G5" s="60"/>
      <c r="H5" s="60"/>
      <c r="I5" s="60"/>
      <c r="J5" s="452" t="s">
        <v>71</v>
      </c>
      <c r="K5" s="452"/>
      <c r="L5" s="452"/>
      <c r="M5" s="452"/>
      <c r="N5" s="61"/>
      <c r="O5" s="9"/>
      <c r="P5" s="4"/>
    </row>
    <row r="6" spans="2:16" s="1" customFormat="1" ht="12.75" customHeight="1">
      <c r="B6" s="106"/>
      <c r="C6" s="106"/>
      <c r="D6" s="453" t="s">
        <v>26</v>
      </c>
      <c r="E6" s="453"/>
      <c r="F6" s="453"/>
      <c r="G6" s="453"/>
      <c r="H6" s="453"/>
      <c r="I6" s="453"/>
      <c r="J6" s="452" t="s">
        <v>188</v>
      </c>
      <c r="K6" s="452"/>
      <c r="L6" s="452"/>
      <c r="M6" s="452"/>
      <c r="O6" s="9"/>
      <c r="P6" s="4"/>
    </row>
    <row r="7" spans="2:16" s="1" customFormat="1" ht="20.25" customHeight="1">
      <c r="B7" s="76"/>
      <c r="C7" s="76"/>
      <c r="D7" s="454" t="s">
        <v>2</v>
      </c>
      <c r="E7" s="454"/>
      <c r="F7" s="454"/>
      <c r="G7" s="454"/>
      <c r="H7" s="454"/>
      <c r="I7" s="454"/>
      <c r="J7" s="76"/>
      <c r="K7" s="76"/>
      <c r="N7" s="76"/>
      <c r="O7" s="8"/>
      <c r="P7" s="4"/>
    </row>
    <row r="8" spans="18:19" s="1" customFormat="1" ht="12.75" customHeight="1">
      <c r="R8" s="75"/>
      <c r="S8" s="75"/>
    </row>
    <row r="9" spans="2:18" s="1" customFormat="1" ht="20.25" customHeight="1">
      <c r="B9" s="454" t="s">
        <v>29</v>
      </c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454"/>
      <c r="R9" s="76"/>
    </row>
    <row r="10" spans="3:13" s="1" customFormat="1" ht="12.75" customHeight="1" thickBot="1">
      <c r="C10" s="2"/>
      <c r="D10" s="10"/>
      <c r="E10" s="11"/>
      <c r="F10" s="11"/>
      <c r="G10" s="11"/>
      <c r="H10" s="12"/>
      <c r="I10" s="5"/>
      <c r="J10" s="5"/>
      <c r="K10" s="5"/>
      <c r="L10" s="5"/>
      <c r="M10" s="13"/>
    </row>
    <row r="11" spans="2:14" ht="15.75" customHeight="1">
      <c r="B11" s="444" t="s">
        <v>11</v>
      </c>
      <c r="C11" s="446" t="s">
        <v>12</v>
      </c>
      <c r="D11" s="448" t="s">
        <v>5</v>
      </c>
      <c r="E11" s="450" t="s">
        <v>68</v>
      </c>
      <c r="F11" s="430" t="s">
        <v>25</v>
      </c>
      <c r="G11" s="448" t="s">
        <v>6</v>
      </c>
      <c r="H11" s="448"/>
      <c r="I11" s="434"/>
      <c r="J11" s="458" t="s">
        <v>7</v>
      </c>
      <c r="K11" s="436"/>
      <c r="L11" s="459" t="s">
        <v>8</v>
      </c>
      <c r="M11" s="461" t="s">
        <v>9</v>
      </c>
      <c r="N11" s="455" t="s">
        <v>217</v>
      </c>
    </row>
    <row r="12" spans="2:14" ht="18" customHeight="1" thickBot="1">
      <c r="B12" s="445"/>
      <c r="C12" s="447"/>
      <c r="D12" s="449"/>
      <c r="E12" s="451"/>
      <c r="F12" s="431"/>
      <c r="G12" s="15">
        <v>1</v>
      </c>
      <c r="H12" s="15">
        <v>2</v>
      </c>
      <c r="I12" s="102">
        <v>3</v>
      </c>
      <c r="J12" s="108">
        <v>1</v>
      </c>
      <c r="K12" s="109">
        <v>2</v>
      </c>
      <c r="L12" s="460"/>
      <c r="M12" s="462"/>
      <c r="N12" s="456"/>
    </row>
    <row r="13" spans="2:14" ht="15.75">
      <c r="B13" s="16">
        <f aca="true" t="shared" si="0" ref="B13:B44">B12+1</f>
        <v>1</v>
      </c>
      <c r="C13" s="145">
        <v>32</v>
      </c>
      <c r="D13" s="148" t="s">
        <v>159</v>
      </c>
      <c r="E13" s="151" t="s">
        <v>63</v>
      </c>
      <c r="F13" s="153" t="s">
        <v>59</v>
      </c>
      <c r="G13" s="19">
        <v>110</v>
      </c>
      <c r="H13" s="125">
        <v>180</v>
      </c>
      <c r="I13" s="95">
        <v>180</v>
      </c>
      <c r="J13" s="110"/>
      <c r="K13" s="111"/>
      <c r="L13" s="100">
        <f aca="true" t="shared" si="1" ref="L13:L50">SUM(G13:I13)</f>
        <v>470</v>
      </c>
      <c r="M13" s="216">
        <f aca="true" t="shared" si="2" ref="M13:M50">RANK(L13,L$13:L$50)</f>
        <v>1</v>
      </c>
      <c r="N13" s="210">
        <f aca="true" t="shared" si="3" ref="N13:N49">INT(((L13/$L$13)+((LOG(37)-LOG(M13))/10))*100)</f>
        <v>115</v>
      </c>
    </row>
    <row r="14" spans="2:14" ht="15.75">
      <c r="B14" s="21">
        <f t="shared" si="0"/>
        <v>2</v>
      </c>
      <c r="C14" s="22">
        <v>11</v>
      </c>
      <c r="D14" s="27" t="s">
        <v>58</v>
      </c>
      <c r="E14" s="28" t="s">
        <v>60</v>
      </c>
      <c r="F14" s="25" t="s">
        <v>59</v>
      </c>
      <c r="G14" s="32">
        <v>106</v>
      </c>
      <c r="H14" s="32">
        <v>170</v>
      </c>
      <c r="I14" s="124">
        <v>180</v>
      </c>
      <c r="J14" s="116"/>
      <c r="K14" s="117"/>
      <c r="L14" s="101">
        <f t="shared" si="1"/>
        <v>456</v>
      </c>
      <c r="M14" s="217">
        <f t="shared" si="2"/>
        <v>2</v>
      </c>
      <c r="N14" s="211">
        <f t="shared" si="3"/>
        <v>109</v>
      </c>
    </row>
    <row r="15" spans="2:14" ht="15.75">
      <c r="B15" s="21">
        <f t="shared" si="0"/>
        <v>3</v>
      </c>
      <c r="C15" s="22">
        <v>27</v>
      </c>
      <c r="D15" s="23" t="s">
        <v>61</v>
      </c>
      <c r="E15" s="24" t="s">
        <v>62</v>
      </c>
      <c r="F15" s="25" t="s">
        <v>59</v>
      </c>
      <c r="G15" s="26">
        <v>180</v>
      </c>
      <c r="H15" s="26">
        <v>77</v>
      </c>
      <c r="I15" s="122">
        <v>153</v>
      </c>
      <c r="J15" s="112"/>
      <c r="K15" s="113"/>
      <c r="L15" s="101">
        <f t="shared" si="1"/>
        <v>410</v>
      </c>
      <c r="M15" s="217">
        <f t="shared" si="2"/>
        <v>3</v>
      </c>
      <c r="N15" s="211">
        <f t="shared" si="3"/>
        <v>98</v>
      </c>
    </row>
    <row r="16" spans="2:14" ht="15.75">
      <c r="B16" s="21">
        <f t="shared" si="0"/>
        <v>4</v>
      </c>
      <c r="C16" s="22">
        <v>2</v>
      </c>
      <c r="D16" s="23" t="s">
        <v>187</v>
      </c>
      <c r="E16" s="24" t="s">
        <v>83</v>
      </c>
      <c r="F16" s="25" t="s">
        <v>65</v>
      </c>
      <c r="G16" s="26">
        <v>61</v>
      </c>
      <c r="H16" s="26">
        <v>164</v>
      </c>
      <c r="I16" s="122">
        <v>180</v>
      </c>
      <c r="J16" s="112"/>
      <c r="K16" s="113"/>
      <c r="L16" s="101">
        <f t="shared" si="1"/>
        <v>405</v>
      </c>
      <c r="M16" s="217">
        <f t="shared" si="2"/>
        <v>4</v>
      </c>
      <c r="N16" s="210">
        <f t="shared" si="3"/>
        <v>95</v>
      </c>
    </row>
    <row r="17" spans="2:14" ht="15.75">
      <c r="B17" s="21">
        <f t="shared" si="0"/>
        <v>5</v>
      </c>
      <c r="C17" s="30">
        <v>42</v>
      </c>
      <c r="D17" s="23" t="s">
        <v>81</v>
      </c>
      <c r="E17" s="24" t="s">
        <v>82</v>
      </c>
      <c r="F17" s="25" t="s">
        <v>64</v>
      </c>
      <c r="G17" s="31">
        <v>98</v>
      </c>
      <c r="H17" s="31">
        <v>173</v>
      </c>
      <c r="I17" s="123">
        <v>108</v>
      </c>
      <c r="J17" s="114"/>
      <c r="K17" s="115"/>
      <c r="L17" s="101">
        <f t="shared" si="1"/>
        <v>379</v>
      </c>
      <c r="M17" s="217">
        <f t="shared" si="2"/>
        <v>5</v>
      </c>
      <c r="N17" s="211">
        <f t="shared" si="3"/>
        <v>89</v>
      </c>
    </row>
    <row r="18" spans="2:14" ht="15.75">
      <c r="B18" s="21">
        <f t="shared" si="0"/>
        <v>6</v>
      </c>
      <c r="C18" s="22">
        <v>21</v>
      </c>
      <c r="D18" s="34" t="s">
        <v>105</v>
      </c>
      <c r="E18" s="126" t="s">
        <v>106</v>
      </c>
      <c r="F18" s="126" t="s">
        <v>104</v>
      </c>
      <c r="G18" s="26">
        <v>180</v>
      </c>
      <c r="H18" s="26">
        <v>101</v>
      </c>
      <c r="I18" s="122">
        <v>63</v>
      </c>
      <c r="J18" s="112"/>
      <c r="K18" s="113"/>
      <c r="L18" s="101">
        <f t="shared" si="1"/>
        <v>344</v>
      </c>
      <c r="M18" s="217">
        <f t="shared" si="2"/>
        <v>6</v>
      </c>
      <c r="N18" s="211">
        <f t="shared" si="3"/>
        <v>81</v>
      </c>
    </row>
    <row r="19" spans="2:14" ht="15.75">
      <c r="B19" s="21">
        <f t="shared" si="0"/>
        <v>7</v>
      </c>
      <c r="C19" s="22">
        <v>6</v>
      </c>
      <c r="D19" s="34" t="s">
        <v>138</v>
      </c>
      <c r="E19" s="127">
        <v>3156</v>
      </c>
      <c r="F19" s="127" t="s">
        <v>65</v>
      </c>
      <c r="G19" s="26">
        <v>65</v>
      </c>
      <c r="H19" s="26">
        <v>180</v>
      </c>
      <c r="I19" s="122">
        <v>86</v>
      </c>
      <c r="J19" s="112"/>
      <c r="K19" s="113"/>
      <c r="L19" s="101">
        <f t="shared" si="1"/>
        <v>331</v>
      </c>
      <c r="M19" s="217">
        <f t="shared" si="2"/>
        <v>7</v>
      </c>
      <c r="N19" s="210">
        <f t="shared" si="3"/>
        <v>77</v>
      </c>
    </row>
    <row r="20" spans="2:14" ht="15.75">
      <c r="B20" s="21">
        <f t="shared" si="0"/>
        <v>8</v>
      </c>
      <c r="C20" s="22">
        <v>8</v>
      </c>
      <c r="D20" s="34" t="s">
        <v>183</v>
      </c>
      <c r="E20" s="127">
        <v>3155</v>
      </c>
      <c r="F20" s="127" t="s">
        <v>65</v>
      </c>
      <c r="G20" s="26">
        <v>180</v>
      </c>
      <c r="H20" s="58">
        <v>62</v>
      </c>
      <c r="I20" s="96">
        <v>88</v>
      </c>
      <c r="J20" s="112"/>
      <c r="K20" s="113"/>
      <c r="L20" s="101">
        <f t="shared" si="1"/>
        <v>330</v>
      </c>
      <c r="M20" s="217">
        <f t="shared" si="2"/>
        <v>8</v>
      </c>
      <c r="N20" s="211">
        <f t="shared" si="3"/>
        <v>76</v>
      </c>
    </row>
    <row r="21" spans="2:14" ht="15.75">
      <c r="B21" s="21">
        <f t="shared" si="0"/>
        <v>9</v>
      </c>
      <c r="C21" s="22">
        <v>22</v>
      </c>
      <c r="D21" s="34" t="s">
        <v>107</v>
      </c>
      <c r="E21" s="126" t="s">
        <v>108</v>
      </c>
      <c r="F21" s="126" t="s">
        <v>104</v>
      </c>
      <c r="G21" s="33">
        <v>145</v>
      </c>
      <c r="H21" s="33">
        <v>0</v>
      </c>
      <c r="I21" s="78">
        <v>180</v>
      </c>
      <c r="J21" s="21"/>
      <c r="K21" s="118"/>
      <c r="L21" s="101">
        <f t="shared" si="1"/>
        <v>325</v>
      </c>
      <c r="M21" s="217">
        <f t="shared" si="2"/>
        <v>9</v>
      </c>
      <c r="N21" s="211">
        <f t="shared" si="3"/>
        <v>75</v>
      </c>
    </row>
    <row r="22" spans="2:14" ht="15.75">
      <c r="B22" s="21">
        <f t="shared" si="0"/>
        <v>10</v>
      </c>
      <c r="C22" s="130">
        <v>33</v>
      </c>
      <c r="D22" s="131" t="s">
        <v>156</v>
      </c>
      <c r="E22" s="132" t="s">
        <v>129</v>
      </c>
      <c r="F22" s="133" t="s">
        <v>59</v>
      </c>
      <c r="G22" s="33">
        <v>140</v>
      </c>
      <c r="H22" s="33">
        <v>0</v>
      </c>
      <c r="I22" s="78">
        <v>178</v>
      </c>
      <c r="J22" s="21"/>
      <c r="K22" s="118"/>
      <c r="L22" s="101">
        <f t="shared" si="1"/>
        <v>318</v>
      </c>
      <c r="M22" s="217">
        <f t="shared" si="2"/>
        <v>10</v>
      </c>
      <c r="N22" s="210">
        <f t="shared" si="3"/>
        <v>73</v>
      </c>
    </row>
    <row r="23" spans="2:14" ht="15.75">
      <c r="B23" s="21">
        <f t="shared" si="0"/>
        <v>11</v>
      </c>
      <c r="C23" s="22">
        <v>5</v>
      </c>
      <c r="D23" s="27" t="s">
        <v>137</v>
      </c>
      <c r="E23" s="28" t="s">
        <v>85</v>
      </c>
      <c r="F23" s="25" t="s">
        <v>65</v>
      </c>
      <c r="G23" s="26">
        <v>0</v>
      </c>
      <c r="H23" s="26">
        <v>120</v>
      </c>
      <c r="I23" s="96">
        <v>180</v>
      </c>
      <c r="J23" s="112"/>
      <c r="K23" s="113"/>
      <c r="L23" s="101">
        <f t="shared" si="1"/>
        <v>300</v>
      </c>
      <c r="M23" s="217">
        <f t="shared" si="2"/>
        <v>11</v>
      </c>
      <c r="N23" s="211">
        <f t="shared" si="3"/>
        <v>69</v>
      </c>
    </row>
    <row r="24" spans="2:14" ht="15.75">
      <c r="B24" s="21">
        <f t="shared" si="0"/>
        <v>12</v>
      </c>
      <c r="C24" s="22">
        <v>31</v>
      </c>
      <c r="D24" s="34" t="s">
        <v>132</v>
      </c>
      <c r="E24" s="127">
        <v>166</v>
      </c>
      <c r="F24" s="127" t="s">
        <v>59</v>
      </c>
      <c r="G24" s="33">
        <v>96</v>
      </c>
      <c r="H24" s="33">
        <v>126</v>
      </c>
      <c r="I24" s="78">
        <v>52</v>
      </c>
      <c r="J24" s="21"/>
      <c r="K24" s="118"/>
      <c r="L24" s="101">
        <f t="shared" si="1"/>
        <v>274</v>
      </c>
      <c r="M24" s="217">
        <f t="shared" si="2"/>
        <v>12</v>
      </c>
      <c r="N24" s="211">
        <f t="shared" si="3"/>
        <v>63</v>
      </c>
    </row>
    <row r="25" spans="2:14" ht="15.75">
      <c r="B25" s="21">
        <f t="shared" si="0"/>
        <v>13</v>
      </c>
      <c r="C25" s="22">
        <v>44</v>
      </c>
      <c r="D25" s="23" t="s">
        <v>77</v>
      </c>
      <c r="E25" s="24" t="s">
        <v>78</v>
      </c>
      <c r="F25" s="25" t="s">
        <v>64</v>
      </c>
      <c r="G25" s="26">
        <v>84</v>
      </c>
      <c r="H25" s="26">
        <v>116</v>
      </c>
      <c r="I25" s="96">
        <v>70</v>
      </c>
      <c r="J25" s="112"/>
      <c r="K25" s="113"/>
      <c r="L25" s="101">
        <f t="shared" si="1"/>
        <v>270</v>
      </c>
      <c r="M25" s="217">
        <f t="shared" si="2"/>
        <v>13</v>
      </c>
      <c r="N25" s="210">
        <f t="shared" si="3"/>
        <v>61</v>
      </c>
    </row>
    <row r="26" spans="2:14" ht="15.75">
      <c r="B26" s="21">
        <f t="shared" si="0"/>
        <v>14</v>
      </c>
      <c r="C26" s="22">
        <v>13</v>
      </c>
      <c r="D26" s="129" t="s">
        <v>111</v>
      </c>
      <c r="E26" s="127">
        <v>317</v>
      </c>
      <c r="F26" s="127" t="s">
        <v>59</v>
      </c>
      <c r="G26" s="32">
        <v>81</v>
      </c>
      <c r="H26" s="32">
        <v>0</v>
      </c>
      <c r="I26" s="107">
        <v>180</v>
      </c>
      <c r="J26" s="116"/>
      <c r="K26" s="117"/>
      <c r="L26" s="101">
        <f t="shared" si="1"/>
        <v>261</v>
      </c>
      <c r="M26" s="217">
        <f t="shared" si="2"/>
        <v>14</v>
      </c>
      <c r="N26" s="211">
        <f t="shared" si="3"/>
        <v>59</v>
      </c>
    </row>
    <row r="27" spans="2:14" ht="15.75">
      <c r="B27" s="21">
        <f t="shared" si="0"/>
        <v>15</v>
      </c>
      <c r="C27" s="22">
        <v>36</v>
      </c>
      <c r="D27" s="34" t="s">
        <v>141</v>
      </c>
      <c r="E27" s="127">
        <v>1295</v>
      </c>
      <c r="F27" s="127" t="s">
        <v>76</v>
      </c>
      <c r="G27" s="26">
        <v>97</v>
      </c>
      <c r="H27" s="26">
        <v>24</v>
      </c>
      <c r="I27" s="96">
        <v>137</v>
      </c>
      <c r="J27" s="112"/>
      <c r="K27" s="113"/>
      <c r="L27" s="101">
        <f t="shared" si="1"/>
        <v>258</v>
      </c>
      <c r="M27" s="217">
        <f t="shared" si="2"/>
        <v>15</v>
      </c>
      <c r="N27" s="211">
        <f t="shared" si="3"/>
        <v>58</v>
      </c>
    </row>
    <row r="28" spans="2:14" ht="15.75">
      <c r="B28" s="21">
        <f t="shared" si="0"/>
        <v>16</v>
      </c>
      <c r="C28" s="22">
        <v>1</v>
      </c>
      <c r="D28" s="23" t="s">
        <v>79</v>
      </c>
      <c r="E28" s="24" t="s">
        <v>80</v>
      </c>
      <c r="F28" s="25" t="s">
        <v>65</v>
      </c>
      <c r="G28" s="26">
        <v>39</v>
      </c>
      <c r="H28" s="26">
        <v>133</v>
      </c>
      <c r="I28" s="96">
        <v>85</v>
      </c>
      <c r="J28" s="112"/>
      <c r="K28" s="113"/>
      <c r="L28" s="101">
        <f t="shared" si="1"/>
        <v>257</v>
      </c>
      <c r="M28" s="217">
        <f t="shared" si="2"/>
        <v>16</v>
      </c>
      <c r="N28" s="210">
        <f t="shared" si="3"/>
        <v>58</v>
      </c>
    </row>
    <row r="29" spans="2:14" ht="15.75">
      <c r="B29" s="21">
        <f t="shared" si="0"/>
        <v>17</v>
      </c>
      <c r="C29" s="22">
        <v>9</v>
      </c>
      <c r="D29" s="34" t="s">
        <v>184</v>
      </c>
      <c r="E29" s="128">
        <v>3154</v>
      </c>
      <c r="F29" s="127" t="s">
        <v>65</v>
      </c>
      <c r="G29" s="26">
        <v>53</v>
      </c>
      <c r="H29" s="26">
        <v>112</v>
      </c>
      <c r="I29" s="96">
        <v>81</v>
      </c>
      <c r="J29" s="112"/>
      <c r="K29" s="113"/>
      <c r="L29" s="101">
        <f t="shared" si="1"/>
        <v>246</v>
      </c>
      <c r="M29" s="217">
        <f t="shared" si="2"/>
        <v>17</v>
      </c>
      <c r="N29" s="211">
        <f t="shared" si="3"/>
        <v>55</v>
      </c>
    </row>
    <row r="30" spans="2:14" ht="15.75">
      <c r="B30" s="21">
        <f t="shared" si="0"/>
        <v>18</v>
      </c>
      <c r="C30" s="22">
        <v>20</v>
      </c>
      <c r="D30" s="34" t="s">
        <v>102</v>
      </c>
      <c r="E30" s="126" t="s">
        <v>103</v>
      </c>
      <c r="F30" s="126" t="s">
        <v>104</v>
      </c>
      <c r="G30" s="26">
        <v>80</v>
      </c>
      <c r="H30" s="26">
        <v>90</v>
      </c>
      <c r="I30" s="96">
        <v>65</v>
      </c>
      <c r="J30" s="112"/>
      <c r="K30" s="113"/>
      <c r="L30" s="101">
        <f t="shared" si="1"/>
        <v>235</v>
      </c>
      <c r="M30" s="217">
        <f t="shared" si="2"/>
        <v>18</v>
      </c>
      <c r="N30" s="211">
        <f t="shared" si="3"/>
        <v>53</v>
      </c>
    </row>
    <row r="31" spans="2:14" ht="15.75">
      <c r="B31" s="21">
        <f t="shared" si="0"/>
        <v>19</v>
      </c>
      <c r="C31" s="22">
        <v>40</v>
      </c>
      <c r="D31" s="34" t="s">
        <v>145</v>
      </c>
      <c r="E31" s="127">
        <v>3485</v>
      </c>
      <c r="F31" s="127" t="s">
        <v>144</v>
      </c>
      <c r="G31" s="31">
        <v>105</v>
      </c>
      <c r="H31" s="31">
        <v>78</v>
      </c>
      <c r="I31" s="97">
        <v>39</v>
      </c>
      <c r="J31" s="114"/>
      <c r="K31" s="115"/>
      <c r="L31" s="101">
        <f t="shared" si="1"/>
        <v>222</v>
      </c>
      <c r="M31" s="217">
        <f t="shared" si="2"/>
        <v>19</v>
      </c>
      <c r="N31" s="210">
        <f t="shared" si="3"/>
        <v>50</v>
      </c>
    </row>
    <row r="32" spans="2:14" ht="15.75">
      <c r="B32" s="21">
        <f t="shared" si="0"/>
        <v>20</v>
      </c>
      <c r="C32" s="22">
        <v>23</v>
      </c>
      <c r="D32" s="34" t="s">
        <v>109</v>
      </c>
      <c r="E32" s="126" t="s">
        <v>110</v>
      </c>
      <c r="F32" s="126" t="s">
        <v>104</v>
      </c>
      <c r="G32" s="33">
        <v>85</v>
      </c>
      <c r="H32" s="33">
        <v>71</v>
      </c>
      <c r="I32" s="78">
        <v>65</v>
      </c>
      <c r="J32" s="21"/>
      <c r="K32" s="118"/>
      <c r="L32" s="101">
        <f t="shared" si="1"/>
        <v>221</v>
      </c>
      <c r="M32" s="217">
        <f t="shared" si="2"/>
        <v>20</v>
      </c>
      <c r="N32" s="211">
        <f t="shared" si="3"/>
        <v>49</v>
      </c>
    </row>
    <row r="33" spans="2:14" ht="15.75">
      <c r="B33" s="21">
        <f t="shared" si="0"/>
        <v>21</v>
      </c>
      <c r="C33" s="22">
        <v>24</v>
      </c>
      <c r="D33" s="34" t="s">
        <v>136</v>
      </c>
      <c r="E33" s="127">
        <v>325</v>
      </c>
      <c r="F33" s="127" t="s">
        <v>59</v>
      </c>
      <c r="G33" s="26">
        <v>48</v>
      </c>
      <c r="H33" s="26">
        <v>72</v>
      </c>
      <c r="I33" s="96">
        <v>100</v>
      </c>
      <c r="J33" s="112"/>
      <c r="K33" s="113"/>
      <c r="L33" s="101">
        <f t="shared" si="1"/>
        <v>220</v>
      </c>
      <c r="M33" s="217">
        <f t="shared" si="2"/>
        <v>21</v>
      </c>
      <c r="N33" s="211">
        <f t="shared" si="3"/>
        <v>49</v>
      </c>
    </row>
    <row r="34" spans="2:14" ht="15.75">
      <c r="B34" s="21">
        <f t="shared" si="0"/>
        <v>22</v>
      </c>
      <c r="C34" s="22">
        <v>29</v>
      </c>
      <c r="D34" s="34" t="s">
        <v>131</v>
      </c>
      <c r="E34" s="127">
        <v>319</v>
      </c>
      <c r="F34" s="127" t="s">
        <v>59</v>
      </c>
      <c r="G34" s="26">
        <v>95</v>
      </c>
      <c r="H34" s="26">
        <v>0</v>
      </c>
      <c r="I34" s="96">
        <v>118</v>
      </c>
      <c r="J34" s="112"/>
      <c r="K34" s="113"/>
      <c r="L34" s="101">
        <f t="shared" si="1"/>
        <v>213</v>
      </c>
      <c r="M34" s="217">
        <f t="shared" si="2"/>
        <v>22</v>
      </c>
      <c r="N34" s="210">
        <f t="shared" si="3"/>
        <v>47</v>
      </c>
    </row>
    <row r="35" spans="2:14" ht="15.75">
      <c r="B35" s="21">
        <f t="shared" si="0"/>
        <v>23</v>
      </c>
      <c r="C35" s="22">
        <v>3</v>
      </c>
      <c r="D35" s="23" t="s">
        <v>74</v>
      </c>
      <c r="E35" s="24" t="s">
        <v>75</v>
      </c>
      <c r="F35" s="25" t="s">
        <v>65</v>
      </c>
      <c r="G35" s="26">
        <v>0</v>
      </c>
      <c r="H35" s="58">
        <v>109</v>
      </c>
      <c r="I35" s="98">
        <v>103</v>
      </c>
      <c r="J35" s="119"/>
      <c r="K35" s="120"/>
      <c r="L35" s="101">
        <f t="shared" si="1"/>
        <v>212</v>
      </c>
      <c r="M35" s="217">
        <f t="shared" si="2"/>
        <v>23</v>
      </c>
      <c r="N35" s="211">
        <f t="shared" si="3"/>
        <v>47</v>
      </c>
    </row>
    <row r="36" spans="2:14" ht="15.75">
      <c r="B36" s="21">
        <f t="shared" si="0"/>
        <v>24</v>
      </c>
      <c r="C36" s="30">
        <v>7</v>
      </c>
      <c r="D36" s="34" t="s">
        <v>139</v>
      </c>
      <c r="E36" s="127">
        <v>3153</v>
      </c>
      <c r="F36" s="127" t="s">
        <v>65</v>
      </c>
      <c r="G36" s="31">
        <v>0</v>
      </c>
      <c r="H36" s="31">
        <v>110</v>
      </c>
      <c r="I36" s="97">
        <v>100</v>
      </c>
      <c r="J36" s="114"/>
      <c r="K36" s="115"/>
      <c r="L36" s="101">
        <f t="shared" si="1"/>
        <v>210</v>
      </c>
      <c r="M36" s="217">
        <f t="shared" si="2"/>
        <v>24</v>
      </c>
      <c r="N36" s="211">
        <f t="shared" si="3"/>
        <v>46</v>
      </c>
    </row>
    <row r="37" spans="2:14" ht="15.75">
      <c r="B37" s="21">
        <f t="shared" si="0"/>
        <v>25</v>
      </c>
      <c r="C37" s="22">
        <v>10</v>
      </c>
      <c r="D37" s="34" t="s">
        <v>168</v>
      </c>
      <c r="E37" s="127">
        <v>257</v>
      </c>
      <c r="F37" s="127" t="s">
        <v>59</v>
      </c>
      <c r="G37" s="26">
        <v>0</v>
      </c>
      <c r="H37" s="26">
        <v>106</v>
      </c>
      <c r="I37" s="96">
        <v>97</v>
      </c>
      <c r="J37" s="112"/>
      <c r="K37" s="113"/>
      <c r="L37" s="101">
        <f t="shared" si="1"/>
        <v>203</v>
      </c>
      <c r="M37" s="217">
        <f t="shared" si="2"/>
        <v>25</v>
      </c>
      <c r="N37" s="211">
        <f t="shared" si="3"/>
        <v>44</v>
      </c>
    </row>
    <row r="38" spans="2:14" ht="15.75">
      <c r="B38" s="21">
        <f t="shared" si="0"/>
        <v>26</v>
      </c>
      <c r="C38" s="22">
        <v>41</v>
      </c>
      <c r="D38" s="23" t="s">
        <v>98</v>
      </c>
      <c r="E38" s="24" t="s">
        <v>99</v>
      </c>
      <c r="F38" s="25" t="s">
        <v>64</v>
      </c>
      <c r="G38" s="32">
        <v>78</v>
      </c>
      <c r="H38" s="32">
        <v>74</v>
      </c>
      <c r="I38" s="107">
        <v>50</v>
      </c>
      <c r="J38" s="116"/>
      <c r="K38" s="117"/>
      <c r="L38" s="101">
        <f t="shared" si="1"/>
        <v>202</v>
      </c>
      <c r="M38" s="217">
        <f t="shared" si="2"/>
        <v>26</v>
      </c>
      <c r="N38" s="211">
        <f t="shared" si="3"/>
        <v>44</v>
      </c>
    </row>
    <row r="39" spans="2:14" ht="15.75">
      <c r="B39" s="21">
        <f t="shared" si="0"/>
        <v>27</v>
      </c>
      <c r="C39" s="22">
        <v>37</v>
      </c>
      <c r="D39" s="34" t="s">
        <v>142</v>
      </c>
      <c r="E39" s="127">
        <v>3194</v>
      </c>
      <c r="F39" s="127" t="s">
        <v>65</v>
      </c>
      <c r="G39" s="26">
        <v>55</v>
      </c>
      <c r="H39" s="26">
        <v>122</v>
      </c>
      <c r="I39" s="96">
        <v>0</v>
      </c>
      <c r="J39" s="112"/>
      <c r="K39" s="113"/>
      <c r="L39" s="101">
        <f t="shared" si="1"/>
        <v>177</v>
      </c>
      <c r="M39" s="217">
        <f t="shared" si="2"/>
        <v>27</v>
      </c>
      <c r="N39" s="210">
        <f t="shared" si="3"/>
        <v>39</v>
      </c>
    </row>
    <row r="40" spans="2:14" ht="15.75">
      <c r="B40" s="21">
        <f t="shared" si="0"/>
        <v>28</v>
      </c>
      <c r="C40" s="22">
        <v>45</v>
      </c>
      <c r="D40" s="23" t="s">
        <v>100</v>
      </c>
      <c r="E40" s="24" t="s">
        <v>101</v>
      </c>
      <c r="F40" s="25" t="s">
        <v>64</v>
      </c>
      <c r="G40" s="26">
        <v>160</v>
      </c>
      <c r="H40" s="26">
        <v>0</v>
      </c>
      <c r="I40" s="96">
        <v>0</v>
      </c>
      <c r="J40" s="112"/>
      <c r="K40" s="113"/>
      <c r="L40" s="101">
        <f t="shared" si="1"/>
        <v>160</v>
      </c>
      <c r="M40" s="217">
        <f t="shared" si="2"/>
        <v>28</v>
      </c>
      <c r="N40" s="211">
        <f t="shared" si="3"/>
        <v>35</v>
      </c>
    </row>
    <row r="41" spans="2:14" ht="15.75">
      <c r="B41" s="21">
        <f t="shared" si="0"/>
        <v>29</v>
      </c>
      <c r="C41" s="30">
        <v>25</v>
      </c>
      <c r="D41" s="34" t="s">
        <v>135</v>
      </c>
      <c r="E41" s="127">
        <v>164</v>
      </c>
      <c r="F41" s="127" t="s">
        <v>59</v>
      </c>
      <c r="G41" s="31">
        <v>77</v>
      </c>
      <c r="H41" s="31">
        <v>78</v>
      </c>
      <c r="I41" s="97">
        <v>0</v>
      </c>
      <c r="J41" s="114"/>
      <c r="K41" s="115"/>
      <c r="L41" s="101">
        <f t="shared" si="1"/>
        <v>155</v>
      </c>
      <c r="M41" s="217">
        <f t="shared" si="2"/>
        <v>29</v>
      </c>
      <c r="N41" s="211">
        <f t="shared" si="3"/>
        <v>34</v>
      </c>
    </row>
    <row r="42" spans="2:14" ht="15.75">
      <c r="B42" s="21">
        <f t="shared" si="0"/>
        <v>30</v>
      </c>
      <c r="C42" s="22">
        <v>16</v>
      </c>
      <c r="D42" s="34" t="s">
        <v>115</v>
      </c>
      <c r="E42" s="127">
        <v>3191</v>
      </c>
      <c r="F42" s="127" t="s">
        <v>65</v>
      </c>
      <c r="G42" s="26">
        <v>68</v>
      </c>
      <c r="H42" s="26">
        <v>84</v>
      </c>
      <c r="I42" s="96">
        <v>0</v>
      </c>
      <c r="J42" s="112"/>
      <c r="K42" s="113"/>
      <c r="L42" s="101">
        <f t="shared" si="1"/>
        <v>152</v>
      </c>
      <c r="M42" s="217">
        <f t="shared" si="2"/>
        <v>30</v>
      </c>
      <c r="N42" s="210">
        <f t="shared" si="3"/>
        <v>33</v>
      </c>
    </row>
    <row r="43" spans="2:14" ht="15.75">
      <c r="B43" s="21">
        <f t="shared" si="0"/>
        <v>31</v>
      </c>
      <c r="C43" s="22">
        <v>43</v>
      </c>
      <c r="D43" s="23" t="s">
        <v>146</v>
      </c>
      <c r="E43" s="24" t="s">
        <v>86</v>
      </c>
      <c r="F43" s="25" t="s">
        <v>64</v>
      </c>
      <c r="G43" s="26">
        <v>90</v>
      </c>
      <c r="H43" s="26">
        <v>0</v>
      </c>
      <c r="I43" s="96">
        <v>50</v>
      </c>
      <c r="J43" s="112"/>
      <c r="K43" s="113"/>
      <c r="L43" s="101">
        <f t="shared" si="1"/>
        <v>140</v>
      </c>
      <c r="M43" s="217">
        <f t="shared" si="2"/>
        <v>31</v>
      </c>
      <c r="N43" s="211">
        <f t="shared" si="3"/>
        <v>30</v>
      </c>
    </row>
    <row r="44" spans="2:14" ht="15.75">
      <c r="B44" s="21">
        <f t="shared" si="0"/>
        <v>32</v>
      </c>
      <c r="C44" s="22">
        <v>30</v>
      </c>
      <c r="D44" s="34" t="s">
        <v>133</v>
      </c>
      <c r="E44" s="127">
        <v>165</v>
      </c>
      <c r="F44" s="127" t="s">
        <v>59</v>
      </c>
      <c r="G44" s="33">
        <v>97</v>
      </c>
      <c r="H44" s="33">
        <v>0</v>
      </c>
      <c r="I44" s="78">
        <v>0</v>
      </c>
      <c r="J44" s="21"/>
      <c r="K44" s="118"/>
      <c r="L44" s="101">
        <f t="shared" si="1"/>
        <v>97</v>
      </c>
      <c r="M44" s="217">
        <f t="shared" si="2"/>
        <v>32</v>
      </c>
      <c r="N44" s="211">
        <f t="shared" si="3"/>
        <v>21</v>
      </c>
    </row>
    <row r="45" spans="2:14" ht="15.75">
      <c r="B45" s="21">
        <f aca="true" t="shared" si="4" ref="B45:B50">B44+1</f>
        <v>33</v>
      </c>
      <c r="C45" s="22">
        <v>14</v>
      </c>
      <c r="D45" s="34" t="s">
        <v>113</v>
      </c>
      <c r="E45" s="127">
        <v>3192</v>
      </c>
      <c r="F45" s="127" t="s">
        <v>65</v>
      </c>
      <c r="G45" s="26">
        <v>0</v>
      </c>
      <c r="H45" s="26">
        <v>0</v>
      </c>
      <c r="I45" s="96">
        <v>60</v>
      </c>
      <c r="J45" s="112"/>
      <c r="K45" s="113"/>
      <c r="L45" s="101">
        <f t="shared" si="1"/>
        <v>60</v>
      </c>
      <c r="M45" s="217">
        <f t="shared" si="2"/>
        <v>33</v>
      </c>
      <c r="N45" s="210">
        <f t="shared" si="3"/>
        <v>13</v>
      </c>
    </row>
    <row r="46" spans="2:14" ht="15.75">
      <c r="B46" s="21">
        <f t="shared" si="4"/>
        <v>34</v>
      </c>
      <c r="C46" s="22">
        <v>26</v>
      </c>
      <c r="D46" s="34" t="s">
        <v>134</v>
      </c>
      <c r="E46" s="127">
        <v>320</v>
      </c>
      <c r="F46" s="127" t="s">
        <v>59</v>
      </c>
      <c r="G46" s="26">
        <v>35</v>
      </c>
      <c r="H46" s="26">
        <v>21</v>
      </c>
      <c r="I46" s="96">
        <v>0</v>
      </c>
      <c r="J46" s="112"/>
      <c r="K46" s="113"/>
      <c r="L46" s="101">
        <f t="shared" si="1"/>
        <v>56</v>
      </c>
      <c r="M46" s="217">
        <f t="shared" si="2"/>
        <v>34</v>
      </c>
      <c r="N46" s="211">
        <f t="shared" si="3"/>
        <v>12</v>
      </c>
    </row>
    <row r="47" spans="2:14" ht="15.75">
      <c r="B47" s="21">
        <f t="shared" si="4"/>
        <v>35</v>
      </c>
      <c r="C47" s="22">
        <v>28</v>
      </c>
      <c r="D47" s="34" t="s">
        <v>119</v>
      </c>
      <c r="E47" s="127">
        <v>180</v>
      </c>
      <c r="F47" s="127" t="s">
        <v>59</v>
      </c>
      <c r="G47" s="26">
        <v>0</v>
      </c>
      <c r="H47" s="26">
        <v>0</v>
      </c>
      <c r="I47" s="96">
        <v>48</v>
      </c>
      <c r="J47" s="112"/>
      <c r="K47" s="113"/>
      <c r="L47" s="101">
        <f t="shared" si="1"/>
        <v>48</v>
      </c>
      <c r="M47" s="217">
        <f t="shared" si="2"/>
        <v>35</v>
      </c>
      <c r="N47" s="211">
        <f t="shared" si="3"/>
        <v>10</v>
      </c>
    </row>
    <row r="48" spans="2:14" ht="15.75">
      <c r="B48" s="21">
        <f t="shared" si="4"/>
        <v>36</v>
      </c>
      <c r="C48" s="22">
        <v>15</v>
      </c>
      <c r="D48" s="34" t="s">
        <v>114</v>
      </c>
      <c r="E48" s="127">
        <v>3193</v>
      </c>
      <c r="F48" s="127" t="s">
        <v>65</v>
      </c>
      <c r="G48" s="26">
        <v>0</v>
      </c>
      <c r="H48" s="26">
        <v>31</v>
      </c>
      <c r="I48" s="96">
        <v>0</v>
      </c>
      <c r="J48" s="112"/>
      <c r="K48" s="113"/>
      <c r="L48" s="101">
        <f t="shared" si="1"/>
        <v>31</v>
      </c>
      <c r="M48" s="217">
        <f t="shared" si="2"/>
        <v>36</v>
      </c>
      <c r="N48" s="210">
        <f t="shared" si="3"/>
        <v>6</v>
      </c>
    </row>
    <row r="49" spans="2:14" ht="15.75">
      <c r="B49" s="21">
        <f t="shared" si="4"/>
        <v>37</v>
      </c>
      <c r="C49" s="22">
        <v>17</v>
      </c>
      <c r="D49" s="34" t="s">
        <v>116</v>
      </c>
      <c r="E49" s="127">
        <v>3190</v>
      </c>
      <c r="F49" s="127" t="s">
        <v>65</v>
      </c>
      <c r="G49" s="26">
        <v>0</v>
      </c>
      <c r="H49" s="26">
        <v>29</v>
      </c>
      <c r="I49" s="96">
        <v>0</v>
      </c>
      <c r="J49" s="112"/>
      <c r="K49" s="113"/>
      <c r="L49" s="101">
        <f t="shared" si="1"/>
        <v>29</v>
      </c>
      <c r="M49" s="217">
        <f t="shared" si="2"/>
        <v>37</v>
      </c>
      <c r="N49" s="211">
        <f t="shared" si="3"/>
        <v>6</v>
      </c>
    </row>
    <row r="50" spans="2:14" ht="16.5" thickBot="1">
      <c r="B50" s="35">
        <f t="shared" si="4"/>
        <v>38</v>
      </c>
      <c r="C50" s="36">
        <v>12</v>
      </c>
      <c r="D50" s="142" t="s">
        <v>112</v>
      </c>
      <c r="E50" s="143">
        <v>162</v>
      </c>
      <c r="F50" s="143" t="s">
        <v>59</v>
      </c>
      <c r="G50" s="39">
        <v>0</v>
      </c>
      <c r="H50" s="39">
        <v>0</v>
      </c>
      <c r="I50" s="99">
        <v>0</v>
      </c>
      <c r="J50" s="35"/>
      <c r="K50" s="209"/>
      <c r="L50" s="144">
        <f t="shared" si="1"/>
        <v>0</v>
      </c>
      <c r="M50" s="218">
        <f t="shared" si="2"/>
        <v>38</v>
      </c>
      <c r="N50" s="211">
        <v>0</v>
      </c>
    </row>
    <row r="51" ht="20.25" customHeight="1"/>
    <row r="52" spans="1:13" ht="20.25" customHeight="1">
      <c r="A52" s="72" t="s">
        <v>198</v>
      </c>
      <c r="B52" s="72"/>
      <c r="C52" s="72"/>
      <c r="D52" s="72"/>
      <c r="E52" s="72"/>
      <c r="H52" s="41"/>
      <c r="I52" s="165" t="s">
        <v>10</v>
      </c>
      <c r="J52" s="165"/>
      <c r="K52" s="104"/>
      <c r="L52" s="104"/>
      <c r="M52"/>
    </row>
    <row r="53" spans="1:13" ht="20.25" customHeight="1">
      <c r="A53" s="43"/>
      <c r="B53" s="44"/>
      <c r="C53" s="40"/>
      <c r="D53" s="40"/>
      <c r="E53" s="45"/>
      <c r="H53" s="42"/>
      <c r="K53" s="20"/>
      <c r="M53"/>
    </row>
    <row r="54" spans="1:12" ht="20.25" customHeight="1">
      <c r="A54" s="61" t="s">
        <v>171</v>
      </c>
      <c r="B54" s="61"/>
      <c r="C54" s="61"/>
      <c r="D54" s="61"/>
      <c r="E54" s="61"/>
      <c r="H54" s="40" t="s">
        <v>157</v>
      </c>
      <c r="J54" s="46"/>
      <c r="K54" s="46"/>
      <c r="L54" s="20"/>
    </row>
    <row r="55" spans="1:12" ht="20.25" customHeight="1">
      <c r="A55" s="47"/>
      <c r="B55" s="48"/>
      <c r="C55" s="49"/>
      <c r="D55" s="49"/>
      <c r="E55" s="50"/>
      <c r="I55" s="42"/>
      <c r="L55" s="20"/>
    </row>
    <row r="56" spans="1:13" ht="20.25" customHeight="1">
      <c r="A56" s="61" t="s">
        <v>123</v>
      </c>
      <c r="B56" s="61"/>
      <c r="C56" s="61"/>
      <c r="D56" s="61"/>
      <c r="E56" s="61"/>
      <c r="H56" s="40" t="s">
        <v>158</v>
      </c>
      <c r="I56" s="40"/>
      <c r="J56" s="40"/>
      <c r="K56" s="40"/>
      <c r="L56" s="40"/>
      <c r="M56"/>
    </row>
    <row r="57" spans="3:12" ht="20.25" customHeight="1">
      <c r="C57" s="51"/>
      <c r="D57" s="52"/>
      <c r="E57" s="42"/>
      <c r="F57" s="42"/>
      <c r="G57" s="53"/>
      <c r="H57" s="45"/>
      <c r="I57" s="42"/>
      <c r="L57" s="20"/>
    </row>
    <row r="58" spans="3:12" ht="20.25" customHeight="1">
      <c r="C58" s="45"/>
      <c r="D58" s="42"/>
      <c r="E58" s="54"/>
      <c r="F58" s="54"/>
      <c r="G58" s="52"/>
      <c r="H58" s="72" t="s">
        <v>125</v>
      </c>
      <c r="I58" s="72"/>
      <c r="J58" s="72"/>
      <c r="K58" s="72"/>
      <c r="L58" s="72"/>
    </row>
  </sheetData>
  <sheetProtection/>
  <mergeCells count="22">
    <mergeCell ref="L11:L12"/>
    <mergeCell ref="M11:M12"/>
    <mergeCell ref="N11:N12"/>
    <mergeCell ref="J4:L4"/>
    <mergeCell ref="D7:I7"/>
    <mergeCell ref="J11:K11"/>
    <mergeCell ref="D4:I4"/>
    <mergeCell ref="C11:C12"/>
    <mergeCell ref="J5:M5"/>
    <mergeCell ref="D11:D12"/>
    <mergeCell ref="E11:E12"/>
    <mergeCell ref="F11:F12"/>
    <mergeCell ref="D1:I1"/>
    <mergeCell ref="J1:L1"/>
    <mergeCell ref="D2:I2"/>
    <mergeCell ref="J2:L2"/>
    <mergeCell ref="D6:I6"/>
    <mergeCell ref="G11:I11"/>
    <mergeCell ref="B9:M9"/>
    <mergeCell ref="D3:I3"/>
    <mergeCell ref="B11:B12"/>
    <mergeCell ref="J6:M6"/>
  </mergeCells>
  <printOptions horizontalCentered="1"/>
  <pageMargins left="0.3937007874015748" right="0.11811023622047245" top="0.1968503937007874" bottom="0.1968503937007874" header="0" footer="0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S64"/>
  <sheetViews>
    <sheetView zoomScaleSheetLayoutView="80" workbookViewId="0" topLeftCell="A1">
      <selection activeCell="B9" sqref="B9:M9"/>
    </sheetView>
  </sheetViews>
  <sheetFormatPr defaultColWidth="9.140625" defaultRowHeight="12.75"/>
  <cols>
    <col min="1" max="2" width="4.140625" style="0" customWidth="1"/>
    <col min="3" max="3" width="4.8515625" style="55" customWidth="1"/>
    <col min="4" max="4" width="29.7109375" style="0" customWidth="1"/>
    <col min="5" max="5" width="9.28125" style="0" customWidth="1"/>
    <col min="6" max="6" width="10.140625" style="0" customWidth="1"/>
    <col min="7" max="11" width="5.7109375" style="0" customWidth="1"/>
    <col min="12" max="12" width="7.8515625" style="0" customWidth="1"/>
    <col min="13" max="13" width="7.8515625" style="20" customWidth="1"/>
    <col min="14" max="14" width="9.00390625" style="0" customWidth="1"/>
  </cols>
  <sheetData>
    <row r="1" spans="2:17" s="1" customFormat="1" ht="12.75" customHeight="1">
      <c r="B1" s="94"/>
      <c r="C1" s="94"/>
      <c r="D1" s="440" t="s">
        <v>0</v>
      </c>
      <c r="E1" s="440"/>
      <c r="F1" s="440"/>
      <c r="G1" s="440"/>
      <c r="H1" s="440"/>
      <c r="I1" s="440"/>
      <c r="J1" s="452" t="s">
        <v>186</v>
      </c>
      <c r="K1" s="452"/>
      <c r="L1" s="452"/>
      <c r="M1" s="61"/>
      <c r="O1" s="3"/>
      <c r="P1" s="4"/>
      <c r="Q1"/>
    </row>
    <row r="2" spans="2:16" s="1" customFormat="1" ht="12.75" customHeight="1">
      <c r="B2" s="74"/>
      <c r="C2" s="74"/>
      <c r="D2" s="441" t="s">
        <v>1</v>
      </c>
      <c r="E2" s="441"/>
      <c r="F2" s="441"/>
      <c r="G2" s="441"/>
      <c r="H2" s="441"/>
      <c r="I2" s="441"/>
      <c r="J2" s="452" t="s">
        <v>189</v>
      </c>
      <c r="K2" s="452"/>
      <c r="L2" s="452"/>
      <c r="M2" s="61"/>
      <c r="O2" s="6"/>
      <c r="P2" s="7"/>
    </row>
    <row r="3" spans="2:16" s="1" customFormat="1" ht="20.25" customHeight="1">
      <c r="B3" s="75"/>
      <c r="C3" s="75"/>
      <c r="D3" s="442" t="s">
        <v>120</v>
      </c>
      <c r="E3" s="442"/>
      <c r="F3" s="442"/>
      <c r="G3" s="442"/>
      <c r="H3" s="442"/>
      <c r="I3" s="442"/>
      <c r="J3" s="75"/>
      <c r="O3" s="8"/>
      <c r="P3" s="4"/>
    </row>
    <row r="4" spans="2:16" s="1" customFormat="1" ht="12.75" customHeight="1">
      <c r="B4" s="61"/>
      <c r="C4" s="61"/>
      <c r="D4" s="443" t="s">
        <v>185</v>
      </c>
      <c r="E4" s="443"/>
      <c r="F4" s="443"/>
      <c r="G4" s="443"/>
      <c r="H4" s="443"/>
      <c r="I4" s="443"/>
      <c r="J4" s="457" t="s">
        <v>28</v>
      </c>
      <c r="K4" s="457"/>
      <c r="L4" s="457"/>
      <c r="O4" s="9"/>
      <c r="P4" s="4"/>
    </row>
    <row r="5" spans="2:16" s="1" customFormat="1" ht="12.75" customHeight="1">
      <c r="B5" s="60"/>
      <c r="C5" s="60"/>
      <c r="D5" s="60"/>
      <c r="E5" s="60"/>
      <c r="F5" s="60"/>
      <c r="G5" s="60"/>
      <c r="H5" s="60"/>
      <c r="I5" s="60"/>
      <c r="J5" s="452" t="s">
        <v>71</v>
      </c>
      <c r="K5" s="452"/>
      <c r="L5" s="452"/>
      <c r="M5" s="452"/>
      <c r="N5" s="61"/>
      <c r="O5" s="9"/>
      <c r="P5" s="4"/>
    </row>
    <row r="6" spans="2:16" s="1" customFormat="1" ht="12.75" customHeight="1">
      <c r="B6" s="106"/>
      <c r="C6" s="106"/>
      <c r="D6" s="453" t="s">
        <v>26</v>
      </c>
      <c r="E6" s="453"/>
      <c r="F6" s="453"/>
      <c r="G6" s="453"/>
      <c r="H6" s="453"/>
      <c r="I6" s="453"/>
      <c r="J6" s="452" t="s">
        <v>188</v>
      </c>
      <c r="K6" s="452"/>
      <c r="L6" s="452"/>
      <c r="M6" s="452"/>
      <c r="O6" s="9"/>
      <c r="P6" s="4"/>
    </row>
    <row r="7" spans="2:16" s="1" customFormat="1" ht="20.25" customHeight="1">
      <c r="B7" s="76"/>
      <c r="C7" s="76"/>
      <c r="D7" s="454" t="s">
        <v>2</v>
      </c>
      <c r="E7" s="454"/>
      <c r="F7" s="454"/>
      <c r="G7" s="454"/>
      <c r="H7" s="454"/>
      <c r="I7" s="454"/>
      <c r="J7" s="76"/>
      <c r="K7" s="76"/>
      <c r="N7" s="76"/>
      <c r="O7" s="8"/>
      <c r="P7" s="4"/>
    </row>
    <row r="8" spans="18:19" s="1" customFormat="1" ht="12.75" customHeight="1">
      <c r="R8" s="75"/>
      <c r="S8" s="75"/>
    </row>
    <row r="9" spans="2:18" s="1" customFormat="1" ht="20.25" customHeight="1">
      <c r="B9" s="463" t="s">
        <v>33</v>
      </c>
      <c r="C9" s="463"/>
      <c r="D9" s="463"/>
      <c r="E9" s="463"/>
      <c r="F9" s="463"/>
      <c r="G9" s="463"/>
      <c r="H9" s="463"/>
      <c r="I9" s="463"/>
      <c r="J9" s="463"/>
      <c r="K9" s="463"/>
      <c r="L9" s="463"/>
      <c r="M9" s="463"/>
      <c r="R9" s="76"/>
    </row>
    <row r="10" spans="3:13" s="1" customFormat="1" ht="12.75" customHeight="1" thickBot="1">
      <c r="C10" s="2"/>
      <c r="D10" s="10"/>
      <c r="E10" s="11"/>
      <c r="F10" s="11"/>
      <c r="G10" s="11"/>
      <c r="H10" s="12"/>
      <c r="I10" s="5"/>
      <c r="J10" s="5"/>
      <c r="K10" s="5"/>
      <c r="L10" s="5"/>
      <c r="M10" s="13"/>
    </row>
    <row r="11" spans="2:14" ht="15.75" customHeight="1">
      <c r="B11" s="444" t="s">
        <v>11</v>
      </c>
      <c r="C11" s="446" t="s">
        <v>12</v>
      </c>
      <c r="D11" s="448" t="s">
        <v>5</v>
      </c>
      <c r="E11" s="450" t="s">
        <v>68</v>
      </c>
      <c r="F11" s="430" t="s">
        <v>25</v>
      </c>
      <c r="G11" s="448" t="s">
        <v>6</v>
      </c>
      <c r="H11" s="448"/>
      <c r="I11" s="434"/>
      <c r="J11" s="458" t="s">
        <v>7</v>
      </c>
      <c r="K11" s="436"/>
      <c r="L11" s="459" t="s">
        <v>8</v>
      </c>
      <c r="M11" s="461" t="s">
        <v>9</v>
      </c>
      <c r="N11" s="455" t="s">
        <v>217</v>
      </c>
    </row>
    <row r="12" spans="2:14" ht="18" customHeight="1" thickBot="1">
      <c r="B12" s="445"/>
      <c r="C12" s="447"/>
      <c r="D12" s="449"/>
      <c r="E12" s="451"/>
      <c r="F12" s="431"/>
      <c r="G12" s="15">
        <v>1</v>
      </c>
      <c r="H12" s="15">
        <v>2</v>
      </c>
      <c r="I12" s="102">
        <v>3</v>
      </c>
      <c r="J12" s="108">
        <v>1</v>
      </c>
      <c r="K12" s="109">
        <v>2</v>
      </c>
      <c r="L12" s="460"/>
      <c r="M12" s="462"/>
      <c r="N12" s="456"/>
    </row>
    <row r="13" spans="2:14" ht="15" customHeight="1">
      <c r="B13" s="16">
        <f aca="true" t="shared" si="0" ref="B13:B54">B12+1</f>
        <v>1</v>
      </c>
      <c r="C13" s="145">
        <v>33</v>
      </c>
      <c r="D13" s="147" t="s">
        <v>156</v>
      </c>
      <c r="E13" s="150" t="s">
        <v>129</v>
      </c>
      <c r="F13" s="152" t="s">
        <v>59</v>
      </c>
      <c r="G13" s="154">
        <v>130</v>
      </c>
      <c r="H13" s="154">
        <v>105</v>
      </c>
      <c r="I13" s="77">
        <v>174</v>
      </c>
      <c r="J13" s="110"/>
      <c r="K13" s="111"/>
      <c r="L13" s="156">
        <f aca="true" t="shared" si="1" ref="L13:L55">SUM(G13:I13)</f>
        <v>409</v>
      </c>
      <c r="M13" s="219">
        <f aca="true" t="shared" si="2" ref="M13:M55">RANK(L13,L$13:L$55)</f>
        <v>1</v>
      </c>
      <c r="N13" s="213">
        <f aca="true" t="shared" si="3" ref="N13:N54">INT(((L13/$L$13)+((LOG(42)-LOG(M13))/10))*100)</f>
        <v>116</v>
      </c>
    </row>
    <row r="14" spans="2:14" ht="15.75">
      <c r="B14" s="21">
        <f t="shared" si="0"/>
        <v>2</v>
      </c>
      <c r="C14" s="22">
        <v>29</v>
      </c>
      <c r="D14" s="34" t="s">
        <v>131</v>
      </c>
      <c r="E14" s="158">
        <v>319</v>
      </c>
      <c r="F14" s="127" t="s">
        <v>59</v>
      </c>
      <c r="G14" s="26">
        <v>170</v>
      </c>
      <c r="H14" s="26">
        <v>84</v>
      </c>
      <c r="I14" s="96">
        <v>143</v>
      </c>
      <c r="J14" s="119"/>
      <c r="K14" s="120"/>
      <c r="L14" s="121">
        <f t="shared" si="1"/>
        <v>397</v>
      </c>
      <c r="M14" s="220">
        <f t="shared" si="2"/>
        <v>2</v>
      </c>
      <c r="N14" s="211">
        <f t="shared" si="3"/>
        <v>110</v>
      </c>
    </row>
    <row r="15" spans="2:14" ht="15.75">
      <c r="B15" s="21">
        <f t="shared" si="0"/>
        <v>3</v>
      </c>
      <c r="C15" s="22">
        <v>2</v>
      </c>
      <c r="D15" s="23" t="s">
        <v>187</v>
      </c>
      <c r="E15" s="24" t="s">
        <v>83</v>
      </c>
      <c r="F15" s="25" t="s">
        <v>65</v>
      </c>
      <c r="G15" s="26">
        <v>180</v>
      </c>
      <c r="H15" s="26">
        <v>110</v>
      </c>
      <c r="I15" s="96">
        <v>84</v>
      </c>
      <c r="J15" s="119"/>
      <c r="K15" s="120"/>
      <c r="L15" s="121">
        <f t="shared" si="1"/>
        <v>374</v>
      </c>
      <c r="M15" s="220">
        <f t="shared" si="2"/>
        <v>3</v>
      </c>
      <c r="N15" s="211">
        <f t="shared" si="3"/>
        <v>102</v>
      </c>
    </row>
    <row r="16" spans="2:14" ht="15.75">
      <c r="B16" s="21">
        <f t="shared" si="0"/>
        <v>4</v>
      </c>
      <c r="C16" s="22">
        <v>11</v>
      </c>
      <c r="D16" s="27" t="s">
        <v>58</v>
      </c>
      <c r="E16" s="155" t="s">
        <v>60</v>
      </c>
      <c r="F16" s="25" t="s">
        <v>59</v>
      </c>
      <c r="G16" s="33">
        <v>170</v>
      </c>
      <c r="H16" s="33">
        <v>91</v>
      </c>
      <c r="I16" s="78">
        <v>106</v>
      </c>
      <c r="J16" s="119"/>
      <c r="K16" s="120"/>
      <c r="L16" s="121">
        <f t="shared" si="1"/>
        <v>367</v>
      </c>
      <c r="M16" s="220">
        <f t="shared" si="2"/>
        <v>4</v>
      </c>
      <c r="N16" s="211">
        <f t="shared" si="3"/>
        <v>99</v>
      </c>
    </row>
    <row r="17" spans="2:14" ht="15.75">
      <c r="B17" s="21">
        <f t="shared" si="0"/>
        <v>5</v>
      </c>
      <c r="C17" s="22">
        <v>4</v>
      </c>
      <c r="D17" s="34" t="s">
        <v>87</v>
      </c>
      <c r="E17" s="24" t="s">
        <v>88</v>
      </c>
      <c r="F17" s="25" t="s">
        <v>65</v>
      </c>
      <c r="G17" s="26">
        <v>155</v>
      </c>
      <c r="H17" s="26">
        <v>108</v>
      </c>
      <c r="I17" s="96">
        <v>94</v>
      </c>
      <c r="J17" s="119"/>
      <c r="K17" s="120"/>
      <c r="L17" s="121">
        <f t="shared" si="1"/>
        <v>357</v>
      </c>
      <c r="M17" s="220">
        <f t="shared" si="2"/>
        <v>5</v>
      </c>
      <c r="N17" s="211">
        <f t="shared" si="3"/>
        <v>96</v>
      </c>
    </row>
    <row r="18" spans="2:14" ht="15.75">
      <c r="B18" s="21">
        <f t="shared" si="0"/>
        <v>6</v>
      </c>
      <c r="C18" s="22">
        <v>41</v>
      </c>
      <c r="D18" s="23" t="s">
        <v>98</v>
      </c>
      <c r="E18" s="24" t="s">
        <v>99</v>
      </c>
      <c r="F18" s="25" t="s">
        <v>64</v>
      </c>
      <c r="G18" s="32">
        <v>158</v>
      </c>
      <c r="H18" s="32">
        <v>90</v>
      </c>
      <c r="I18" s="107">
        <v>91</v>
      </c>
      <c r="J18" s="119"/>
      <c r="K18" s="120"/>
      <c r="L18" s="121">
        <f t="shared" si="1"/>
        <v>339</v>
      </c>
      <c r="M18" s="220">
        <f t="shared" si="2"/>
        <v>6</v>
      </c>
      <c r="N18" s="211">
        <f t="shared" si="3"/>
        <v>91</v>
      </c>
    </row>
    <row r="19" spans="2:14" ht="15.75">
      <c r="B19" s="21">
        <f t="shared" si="0"/>
        <v>7</v>
      </c>
      <c r="C19" s="22">
        <v>13</v>
      </c>
      <c r="D19" s="129" t="s">
        <v>111</v>
      </c>
      <c r="E19" s="158">
        <v>317</v>
      </c>
      <c r="F19" s="127" t="s">
        <v>59</v>
      </c>
      <c r="G19" s="26">
        <v>122</v>
      </c>
      <c r="H19" s="26">
        <v>116</v>
      </c>
      <c r="I19" s="96">
        <v>95</v>
      </c>
      <c r="J19" s="119"/>
      <c r="K19" s="120"/>
      <c r="L19" s="121">
        <f t="shared" si="1"/>
        <v>333</v>
      </c>
      <c r="M19" s="220">
        <f t="shared" si="2"/>
        <v>7</v>
      </c>
      <c r="N19" s="211">
        <f t="shared" si="3"/>
        <v>89</v>
      </c>
    </row>
    <row r="20" spans="2:14" ht="15.75">
      <c r="B20" s="21">
        <f t="shared" si="0"/>
        <v>8</v>
      </c>
      <c r="C20" s="22">
        <v>27</v>
      </c>
      <c r="D20" s="23" t="s">
        <v>61</v>
      </c>
      <c r="E20" s="24">
        <v>128</v>
      </c>
      <c r="F20" s="25" t="s">
        <v>59</v>
      </c>
      <c r="G20" s="26">
        <v>164</v>
      </c>
      <c r="H20" s="26">
        <v>74</v>
      </c>
      <c r="I20" s="96">
        <v>92</v>
      </c>
      <c r="J20" s="119"/>
      <c r="K20" s="120"/>
      <c r="L20" s="121">
        <f t="shared" si="1"/>
        <v>330</v>
      </c>
      <c r="M20" s="220">
        <f t="shared" si="2"/>
        <v>8</v>
      </c>
      <c r="N20" s="211">
        <f t="shared" si="3"/>
        <v>87</v>
      </c>
    </row>
    <row r="21" spans="2:14" ht="15.75">
      <c r="B21" s="21">
        <f t="shared" si="0"/>
        <v>9</v>
      </c>
      <c r="C21" s="22">
        <v>20</v>
      </c>
      <c r="D21" s="34" t="s">
        <v>102</v>
      </c>
      <c r="E21" s="28" t="s">
        <v>103</v>
      </c>
      <c r="F21" s="126" t="s">
        <v>104</v>
      </c>
      <c r="G21" s="26">
        <v>122</v>
      </c>
      <c r="H21" s="26">
        <v>95</v>
      </c>
      <c r="I21" s="96">
        <v>104</v>
      </c>
      <c r="J21" s="119"/>
      <c r="K21" s="120"/>
      <c r="L21" s="121">
        <f t="shared" si="1"/>
        <v>321</v>
      </c>
      <c r="M21" s="220">
        <f t="shared" si="2"/>
        <v>9</v>
      </c>
      <c r="N21" s="211">
        <f t="shared" si="3"/>
        <v>85</v>
      </c>
    </row>
    <row r="22" spans="2:14" ht="15.75">
      <c r="B22" s="21">
        <f t="shared" si="0"/>
        <v>10</v>
      </c>
      <c r="C22" s="22">
        <v>30</v>
      </c>
      <c r="D22" s="34" t="s">
        <v>133</v>
      </c>
      <c r="E22" s="158">
        <v>165</v>
      </c>
      <c r="F22" s="127" t="s">
        <v>59</v>
      </c>
      <c r="G22" s="26">
        <v>117</v>
      </c>
      <c r="H22" s="26">
        <v>92</v>
      </c>
      <c r="I22" s="96">
        <v>108</v>
      </c>
      <c r="J22" s="119"/>
      <c r="K22" s="120"/>
      <c r="L22" s="121">
        <f t="shared" si="1"/>
        <v>317</v>
      </c>
      <c r="M22" s="220">
        <f t="shared" si="2"/>
        <v>10</v>
      </c>
      <c r="N22" s="211">
        <f t="shared" si="3"/>
        <v>83</v>
      </c>
    </row>
    <row r="23" spans="2:14" ht="15.75">
      <c r="B23" s="21">
        <f t="shared" si="0"/>
        <v>11</v>
      </c>
      <c r="C23" s="22">
        <v>18</v>
      </c>
      <c r="D23" s="34" t="s">
        <v>117</v>
      </c>
      <c r="E23" s="158" t="s">
        <v>160</v>
      </c>
      <c r="F23" s="127" t="s">
        <v>65</v>
      </c>
      <c r="G23" s="32">
        <v>108</v>
      </c>
      <c r="H23" s="32">
        <v>132</v>
      </c>
      <c r="I23" s="107">
        <v>76</v>
      </c>
      <c r="J23" s="119"/>
      <c r="K23" s="120"/>
      <c r="L23" s="121">
        <f t="shared" si="1"/>
        <v>316</v>
      </c>
      <c r="M23" s="220">
        <f t="shared" si="2"/>
        <v>11</v>
      </c>
      <c r="N23" s="211">
        <f t="shared" si="3"/>
        <v>83</v>
      </c>
    </row>
    <row r="24" spans="2:14" ht="15.75">
      <c r="B24" s="21">
        <f t="shared" si="0"/>
        <v>12</v>
      </c>
      <c r="C24" s="22">
        <v>36</v>
      </c>
      <c r="D24" s="34" t="s">
        <v>141</v>
      </c>
      <c r="E24" s="158">
        <v>1295</v>
      </c>
      <c r="F24" s="127" t="s">
        <v>76</v>
      </c>
      <c r="G24" s="31">
        <v>178</v>
      </c>
      <c r="H24" s="31">
        <v>125</v>
      </c>
      <c r="I24" s="97">
        <v>0</v>
      </c>
      <c r="J24" s="119"/>
      <c r="K24" s="120"/>
      <c r="L24" s="121">
        <f t="shared" si="1"/>
        <v>303</v>
      </c>
      <c r="M24" s="220">
        <f t="shared" si="2"/>
        <v>12</v>
      </c>
      <c r="N24" s="211">
        <f t="shared" si="3"/>
        <v>79</v>
      </c>
    </row>
    <row r="25" spans="2:14" ht="15.75">
      <c r="B25" s="21">
        <f t="shared" si="0"/>
        <v>13</v>
      </c>
      <c r="C25" s="130">
        <v>32</v>
      </c>
      <c r="D25" s="134" t="s">
        <v>159</v>
      </c>
      <c r="E25" s="135" t="s">
        <v>63</v>
      </c>
      <c r="F25" s="136" t="s">
        <v>59</v>
      </c>
      <c r="G25" s="26">
        <v>103</v>
      </c>
      <c r="H25" s="26">
        <v>92</v>
      </c>
      <c r="I25" s="96">
        <v>100</v>
      </c>
      <c r="J25" s="119"/>
      <c r="K25" s="120"/>
      <c r="L25" s="121">
        <f t="shared" si="1"/>
        <v>295</v>
      </c>
      <c r="M25" s="220">
        <f t="shared" si="2"/>
        <v>13</v>
      </c>
      <c r="N25" s="211">
        <f t="shared" si="3"/>
        <v>77</v>
      </c>
    </row>
    <row r="26" spans="2:14" ht="15.75">
      <c r="B26" s="21">
        <f t="shared" si="0"/>
        <v>14</v>
      </c>
      <c r="C26" s="30">
        <v>42</v>
      </c>
      <c r="D26" s="23" t="s">
        <v>81</v>
      </c>
      <c r="E26" s="24" t="s">
        <v>82</v>
      </c>
      <c r="F26" s="25" t="s">
        <v>64</v>
      </c>
      <c r="G26" s="31">
        <v>104</v>
      </c>
      <c r="H26" s="31">
        <v>96</v>
      </c>
      <c r="I26" s="97">
        <v>82</v>
      </c>
      <c r="J26" s="119"/>
      <c r="K26" s="120"/>
      <c r="L26" s="121">
        <f t="shared" si="1"/>
        <v>282</v>
      </c>
      <c r="M26" s="220">
        <f t="shared" si="2"/>
        <v>14</v>
      </c>
      <c r="N26" s="211">
        <f t="shared" si="3"/>
        <v>73</v>
      </c>
    </row>
    <row r="27" spans="2:14" ht="15.75">
      <c r="B27" s="21">
        <f t="shared" si="0"/>
        <v>15</v>
      </c>
      <c r="C27" s="22">
        <v>24</v>
      </c>
      <c r="D27" s="34" t="s">
        <v>136</v>
      </c>
      <c r="E27" s="158">
        <v>325</v>
      </c>
      <c r="F27" s="127" t="s">
        <v>59</v>
      </c>
      <c r="G27" s="32">
        <v>75</v>
      </c>
      <c r="H27" s="32">
        <v>67</v>
      </c>
      <c r="I27" s="107">
        <v>135</v>
      </c>
      <c r="J27" s="119"/>
      <c r="K27" s="120"/>
      <c r="L27" s="121">
        <f t="shared" si="1"/>
        <v>277</v>
      </c>
      <c r="M27" s="220">
        <f t="shared" si="2"/>
        <v>15</v>
      </c>
      <c r="N27" s="211">
        <f t="shared" si="3"/>
        <v>72</v>
      </c>
    </row>
    <row r="28" spans="2:14" ht="15.75">
      <c r="B28" s="21">
        <f t="shared" si="0"/>
        <v>16</v>
      </c>
      <c r="C28" s="22">
        <v>6</v>
      </c>
      <c r="D28" s="34" t="s">
        <v>138</v>
      </c>
      <c r="E28" s="158">
        <v>3156</v>
      </c>
      <c r="F28" s="127" t="s">
        <v>65</v>
      </c>
      <c r="G28" s="26">
        <v>96</v>
      </c>
      <c r="H28" s="26">
        <v>97</v>
      </c>
      <c r="I28" s="96">
        <v>80</v>
      </c>
      <c r="J28" s="119"/>
      <c r="K28" s="120"/>
      <c r="L28" s="121">
        <f t="shared" si="1"/>
        <v>273</v>
      </c>
      <c r="M28" s="220">
        <f t="shared" si="2"/>
        <v>16</v>
      </c>
      <c r="N28" s="211">
        <f t="shared" si="3"/>
        <v>70</v>
      </c>
    </row>
    <row r="29" spans="2:14" ht="15.75">
      <c r="B29" s="21">
        <f t="shared" si="0"/>
        <v>17</v>
      </c>
      <c r="C29" s="22">
        <v>1</v>
      </c>
      <c r="D29" s="23" t="s">
        <v>79</v>
      </c>
      <c r="E29" s="24" t="s">
        <v>80</v>
      </c>
      <c r="F29" s="25" t="s">
        <v>65</v>
      </c>
      <c r="G29" s="26">
        <v>87</v>
      </c>
      <c r="H29" s="26">
        <v>94</v>
      </c>
      <c r="I29" s="96">
        <v>85</v>
      </c>
      <c r="J29" s="119"/>
      <c r="K29" s="120"/>
      <c r="L29" s="121">
        <f t="shared" si="1"/>
        <v>266</v>
      </c>
      <c r="M29" s="220">
        <f t="shared" si="2"/>
        <v>17</v>
      </c>
      <c r="N29" s="211">
        <f t="shared" si="3"/>
        <v>68</v>
      </c>
    </row>
    <row r="30" spans="2:14" ht="15.75">
      <c r="B30" s="21">
        <f t="shared" si="0"/>
        <v>18</v>
      </c>
      <c r="C30" s="22">
        <v>26</v>
      </c>
      <c r="D30" s="34" t="s">
        <v>134</v>
      </c>
      <c r="E30" s="158">
        <v>320</v>
      </c>
      <c r="F30" s="127" t="s">
        <v>59</v>
      </c>
      <c r="G30" s="26">
        <v>80</v>
      </c>
      <c r="H30" s="26">
        <v>75</v>
      </c>
      <c r="I30" s="96">
        <v>110</v>
      </c>
      <c r="J30" s="119"/>
      <c r="K30" s="120"/>
      <c r="L30" s="121">
        <f t="shared" si="1"/>
        <v>265</v>
      </c>
      <c r="M30" s="220">
        <f t="shared" si="2"/>
        <v>18</v>
      </c>
      <c r="N30" s="211">
        <f t="shared" si="3"/>
        <v>68</v>
      </c>
    </row>
    <row r="31" spans="2:14" ht="15.75">
      <c r="B31" s="21">
        <f t="shared" si="0"/>
        <v>19</v>
      </c>
      <c r="C31" s="22">
        <v>43</v>
      </c>
      <c r="D31" s="23" t="s">
        <v>146</v>
      </c>
      <c r="E31" s="24" t="s">
        <v>86</v>
      </c>
      <c r="F31" s="25" t="s">
        <v>64</v>
      </c>
      <c r="G31" s="26">
        <v>94</v>
      </c>
      <c r="H31" s="26">
        <v>80</v>
      </c>
      <c r="I31" s="96">
        <v>87</v>
      </c>
      <c r="J31" s="119"/>
      <c r="K31" s="120"/>
      <c r="L31" s="121">
        <f t="shared" si="1"/>
        <v>261</v>
      </c>
      <c r="M31" s="220">
        <f t="shared" si="2"/>
        <v>19</v>
      </c>
      <c r="N31" s="211">
        <f t="shared" si="3"/>
        <v>67</v>
      </c>
    </row>
    <row r="32" spans="2:14" ht="15.75">
      <c r="B32" s="21">
        <f t="shared" si="0"/>
        <v>20</v>
      </c>
      <c r="C32" s="22">
        <v>45</v>
      </c>
      <c r="D32" s="23" t="s">
        <v>100</v>
      </c>
      <c r="E32" s="24" t="s">
        <v>101</v>
      </c>
      <c r="F32" s="25" t="s">
        <v>64</v>
      </c>
      <c r="G32" s="26">
        <v>83</v>
      </c>
      <c r="H32" s="26">
        <v>105</v>
      </c>
      <c r="I32" s="96">
        <v>73</v>
      </c>
      <c r="J32" s="119"/>
      <c r="K32" s="120"/>
      <c r="L32" s="121">
        <f t="shared" si="1"/>
        <v>261</v>
      </c>
      <c r="M32" s="220">
        <f t="shared" si="2"/>
        <v>19</v>
      </c>
      <c r="N32" s="211">
        <f t="shared" si="3"/>
        <v>67</v>
      </c>
    </row>
    <row r="33" spans="2:14" ht="15.75">
      <c r="B33" s="21">
        <f t="shared" si="0"/>
        <v>21</v>
      </c>
      <c r="C33" s="22">
        <v>16</v>
      </c>
      <c r="D33" s="34" t="s">
        <v>115</v>
      </c>
      <c r="E33" s="158">
        <v>3191</v>
      </c>
      <c r="F33" s="127" t="s">
        <v>65</v>
      </c>
      <c r="G33" s="26">
        <v>94</v>
      </c>
      <c r="H33" s="26">
        <v>77</v>
      </c>
      <c r="I33" s="96">
        <v>84</v>
      </c>
      <c r="J33" s="119"/>
      <c r="K33" s="120"/>
      <c r="L33" s="121">
        <f t="shared" si="1"/>
        <v>255</v>
      </c>
      <c r="M33" s="220">
        <f t="shared" si="2"/>
        <v>21</v>
      </c>
      <c r="N33" s="211">
        <f t="shared" si="3"/>
        <v>65</v>
      </c>
    </row>
    <row r="34" spans="2:14" ht="15.75">
      <c r="B34" s="21">
        <f t="shared" si="0"/>
        <v>22</v>
      </c>
      <c r="C34" s="22">
        <v>3</v>
      </c>
      <c r="D34" s="23" t="s">
        <v>74</v>
      </c>
      <c r="E34" s="24" t="s">
        <v>75</v>
      </c>
      <c r="F34" s="25" t="s">
        <v>65</v>
      </c>
      <c r="G34" s="26">
        <v>106</v>
      </c>
      <c r="H34" s="26">
        <v>72</v>
      </c>
      <c r="I34" s="96">
        <v>75</v>
      </c>
      <c r="J34" s="119"/>
      <c r="K34" s="120"/>
      <c r="L34" s="121">
        <f t="shared" si="1"/>
        <v>253</v>
      </c>
      <c r="M34" s="220">
        <f t="shared" si="2"/>
        <v>22</v>
      </c>
      <c r="N34" s="211">
        <f t="shared" si="3"/>
        <v>64</v>
      </c>
    </row>
    <row r="35" spans="2:14" ht="15.75">
      <c r="B35" s="57">
        <f t="shared" si="0"/>
        <v>23</v>
      </c>
      <c r="C35" s="22">
        <v>12</v>
      </c>
      <c r="D35" s="34" t="s">
        <v>112</v>
      </c>
      <c r="E35" s="158">
        <v>162</v>
      </c>
      <c r="F35" s="127" t="s">
        <v>59</v>
      </c>
      <c r="G35" s="58">
        <v>78</v>
      </c>
      <c r="H35" s="58">
        <v>92</v>
      </c>
      <c r="I35" s="98">
        <v>81</v>
      </c>
      <c r="J35" s="119"/>
      <c r="K35" s="120"/>
      <c r="L35" s="121">
        <f t="shared" si="1"/>
        <v>251</v>
      </c>
      <c r="M35" s="220">
        <f t="shared" si="2"/>
        <v>23</v>
      </c>
      <c r="N35" s="211">
        <f t="shared" si="3"/>
        <v>63</v>
      </c>
    </row>
    <row r="36" spans="2:14" ht="15.75">
      <c r="B36" s="21">
        <f t="shared" si="0"/>
        <v>24</v>
      </c>
      <c r="C36" s="22">
        <v>19</v>
      </c>
      <c r="D36" s="34" t="s">
        <v>118</v>
      </c>
      <c r="E36" s="158" t="s">
        <v>161</v>
      </c>
      <c r="F36" s="127" t="s">
        <v>65</v>
      </c>
      <c r="G36" s="26">
        <v>90</v>
      </c>
      <c r="H36" s="26">
        <v>82</v>
      </c>
      <c r="I36" s="96">
        <v>76</v>
      </c>
      <c r="J36" s="119"/>
      <c r="K36" s="120"/>
      <c r="L36" s="121">
        <f t="shared" si="1"/>
        <v>248</v>
      </c>
      <c r="M36" s="220">
        <f t="shared" si="2"/>
        <v>24</v>
      </c>
      <c r="N36" s="211">
        <f t="shared" si="3"/>
        <v>63</v>
      </c>
    </row>
    <row r="37" spans="2:14" ht="15.75">
      <c r="B37" s="21">
        <f t="shared" si="0"/>
        <v>25</v>
      </c>
      <c r="C37" s="22">
        <v>5</v>
      </c>
      <c r="D37" s="27" t="s">
        <v>137</v>
      </c>
      <c r="E37" s="28" t="s">
        <v>85</v>
      </c>
      <c r="F37" s="25" t="s">
        <v>65</v>
      </c>
      <c r="G37" s="26">
        <v>95</v>
      </c>
      <c r="H37" s="26">
        <v>73</v>
      </c>
      <c r="I37" s="96">
        <v>79</v>
      </c>
      <c r="J37" s="119"/>
      <c r="K37" s="120"/>
      <c r="L37" s="121">
        <f t="shared" si="1"/>
        <v>247</v>
      </c>
      <c r="M37" s="220">
        <f t="shared" si="2"/>
        <v>25</v>
      </c>
      <c r="N37" s="211">
        <f t="shared" si="3"/>
        <v>62</v>
      </c>
    </row>
    <row r="38" spans="2:14" ht="15.75">
      <c r="B38" s="21">
        <f t="shared" si="0"/>
        <v>26</v>
      </c>
      <c r="C38" s="22">
        <v>44</v>
      </c>
      <c r="D38" s="23" t="s">
        <v>77</v>
      </c>
      <c r="E38" s="24" t="s">
        <v>78</v>
      </c>
      <c r="F38" s="25" t="s">
        <v>64</v>
      </c>
      <c r="G38" s="26">
        <v>103</v>
      </c>
      <c r="H38" s="26">
        <v>68</v>
      </c>
      <c r="I38" s="96">
        <v>74</v>
      </c>
      <c r="J38" s="119"/>
      <c r="K38" s="120"/>
      <c r="L38" s="121">
        <f t="shared" si="1"/>
        <v>245</v>
      </c>
      <c r="M38" s="220">
        <f t="shared" si="2"/>
        <v>26</v>
      </c>
      <c r="N38" s="211">
        <f t="shared" si="3"/>
        <v>61</v>
      </c>
    </row>
    <row r="39" spans="2:14" ht="15.75">
      <c r="B39" s="21">
        <f t="shared" si="0"/>
        <v>27</v>
      </c>
      <c r="C39" s="22">
        <v>9</v>
      </c>
      <c r="D39" s="34" t="s">
        <v>184</v>
      </c>
      <c r="E39" s="159">
        <v>3154</v>
      </c>
      <c r="F39" s="127" t="s">
        <v>65</v>
      </c>
      <c r="G39" s="32">
        <v>62</v>
      </c>
      <c r="H39" s="32">
        <v>92</v>
      </c>
      <c r="I39" s="107">
        <v>80</v>
      </c>
      <c r="J39" s="119"/>
      <c r="K39" s="120"/>
      <c r="L39" s="121">
        <f t="shared" si="1"/>
        <v>234</v>
      </c>
      <c r="M39" s="220">
        <f t="shared" si="2"/>
        <v>27</v>
      </c>
      <c r="N39" s="211">
        <f t="shared" si="3"/>
        <v>59</v>
      </c>
    </row>
    <row r="40" spans="2:14" ht="15.75">
      <c r="B40" s="21">
        <f t="shared" si="0"/>
        <v>28</v>
      </c>
      <c r="C40" s="22">
        <v>10</v>
      </c>
      <c r="D40" s="34" t="s">
        <v>168</v>
      </c>
      <c r="E40" s="158">
        <v>257</v>
      </c>
      <c r="F40" s="127" t="s">
        <v>59</v>
      </c>
      <c r="G40" s="26">
        <v>66</v>
      </c>
      <c r="H40" s="26">
        <v>85</v>
      </c>
      <c r="I40" s="96">
        <v>81</v>
      </c>
      <c r="J40" s="119"/>
      <c r="K40" s="120"/>
      <c r="L40" s="121">
        <f t="shared" si="1"/>
        <v>232</v>
      </c>
      <c r="M40" s="220">
        <f t="shared" si="2"/>
        <v>28</v>
      </c>
      <c r="N40" s="211">
        <f t="shared" si="3"/>
        <v>58</v>
      </c>
    </row>
    <row r="41" spans="2:14" ht="15.75">
      <c r="B41" s="21">
        <f t="shared" si="0"/>
        <v>29</v>
      </c>
      <c r="C41" s="22">
        <v>37</v>
      </c>
      <c r="D41" s="34" t="s">
        <v>142</v>
      </c>
      <c r="E41" s="158" t="s">
        <v>162</v>
      </c>
      <c r="F41" s="127" t="s">
        <v>65</v>
      </c>
      <c r="G41" s="26">
        <v>80</v>
      </c>
      <c r="H41" s="26">
        <v>75</v>
      </c>
      <c r="I41" s="96">
        <v>77</v>
      </c>
      <c r="J41" s="119"/>
      <c r="K41" s="120"/>
      <c r="L41" s="121">
        <f t="shared" si="1"/>
        <v>232</v>
      </c>
      <c r="M41" s="220">
        <f t="shared" si="2"/>
        <v>28</v>
      </c>
      <c r="N41" s="211">
        <f t="shared" si="3"/>
        <v>58</v>
      </c>
    </row>
    <row r="42" spans="2:14" ht="15.75">
      <c r="B42" s="21">
        <f t="shared" si="0"/>
        <v>30</v>
      </c>
      <c r="C42" s="22">
        <v>15</v>
      </c>
      <c r="D42" s="34" t="s">
        <v>114</v>
      </c>
      <c r="E42" s="158">
        <v>3193</v>
      </c>
      <c r="F42" s="127" t="s">
        <v>65</v>
      </c>
      <c r="G42" s="26">
        <v>104</v>
      </c>
      <c r="H42" s="26">
        <v>64</v>
      </c>
      <c r="I42" s="96">
        <v>56</v>
      </c>
      <c r="J42" s="119"/>
      <c r="K42" s="120"/>
      <c r="L42" s="121">
        <f t="shared" si="1"/>
        <v>224</v>
      </c>
      <c r="M42" s="220">
        <f t="shared" si="2"/>
        <v>30</v>
      </c>
      <c r="N42" s="211">
        <f t="shared" si="3"/>
        <v>56</v>
      </c>
    </row>
    <row r="43" spans="2:14" ht="15.75">
      <c r="B43" s="21">
        <f t="shared" si="0"/>
        <v>31</v>
      </c>
      <c r="C43" s="22">
        <v>28</v>
      </c>
      <c r="D43" s="34" t="s">
        <v>119</v>
      </c>
      <c r="E43" s="158">
        <v>180</v>
      </c>
      <c r="F43" s="127" t="s">
        <v>59</v>
      </c>
      <c r="G43" s="33">
        <v>44</v>
      </c>
      <c r="H43" s="33">
        <v>62</v>
      </c>
      <c r="I43" s="78">
        <v>112</v>
      </c>
      <c r="J43" s="119"/>
      <c r="K43" s="120"/>
      <c r="L43" s="121">
        <f t="shared" si="1"/>
        <v>218</v>
      </c>
      <c r="M43" s="220">
        <f t="shared" si="2"/>
        <v>31</v>
      </c>
      <c r="N43" s="211">
        <f t="shared" si="3"/>
        <v>54</v>
      </c>
    </row>
    <row r="44" spans="2:14" ht="15.75">
      <c r="B44" s="21">
        <f t="shared" si="0"/>
        <v>32</v>
      </c>
      <c r="C44" s="30">
        <v>38</v>
      </c>
      <c r="D44" s="34" t="s">
        <v>143</v>
      </c>
      <c r="E44" s="158" t="s">
        <v>166</v>
      </c>
      <c r="F44" s="127" t="s">
        <v>144</v>
      </c>
      <c r="G44" s="26">
        <v>70</v>
      </c>
      <c r="H44" s="26">
        <v>78</v>
      </c>
      <c r="I44" s="96">
        <v>65</v>
      </c>
      <c r="J44" s="119"/>
      <c r="K44" s="120"/>
      <c r="L44" s="121">
        <f t="shared" si="1"/>
        <v>213</v>
      </c>
      <c r="M44" s="220">
        <f t="shared" si="2"/>
        <v>32</v>
      </c>
      <c r="N44" s="211">
        <f t="shared" si="3"/>
        <v>53</v>
      </c>
    </row>
    <row r="45" spans="2:14" ht="15.75">
      <c r="B45" s="21">
        <f t="shared" si="0"/>
        <v>33</v>
      </c>
      <c r="C45" s="22">
        <v>39</v>
      </c>
      <c r="D45" s="34" t="s">
        <v>164</v>
      </c>
      <c r="E45" s="158" t="s">
        <v>165</v>
      </c>
      <c r="F45" s="127" t="s">
        <v>144</v>
      </c>
      <c r="G45" s="26">
        <v>79</v>
      </c>
      <c r="H45" s="26">
        <v>34</v>
      </c>
      <c r="I45" s="96">
        <v>99</v>
      </c>
      <c r="J45" s="119"/>
      <c r="K45" s="120"/>
      <c r="L45" s="121">
        <f t="shared" si="1"/>
        <v>212</v>
      </c>
      <c r="M45" s="220">
        <f t="shared" si="2"/>
        <v>33</v>
      </c>
      <c r="N45" s="211">
        <f t="shared" si="3"/>
        <v>52</v>
      </c>
    </row>
    <row r="46" spans="2:14" ht="15.75">
      <c r="B46" s="21">
        <f t="shared" si="0"/>
        <v>34</v>
      </c>
      <c r="C46" s="30">
        <v>25</v>
      </c>
      <c r="D46" s="34" t="s">
        <v>135</v>
      </c>
      <c r="E46" s="158">
        <v>164</v>
      </c>
      <c r="F46" s="127" t="s">
        <v>59</v>
      </c>
      <c r="G46" s="26">
        <v>82</v>
      </c>
      <c r="H46" s="26">
        <v>0</v>
      </c>
      <c r="I46" s="96">
        <v>127</v>
      </c>
      <c r="J46" s="119"/>
      <c r="K46" s="120"/>
      <c r="L46" s="121">
        <f t="shared" si="1"/>
        <v>209</v>
      </c>
      <c r="M46" s="220">
        <f t="shared" si="2"/>
        <v>34</v>
      </c>
      <c r="N46" s="211">
        <f t="shared" si="3"/>
        <v>52</v>
      </c>
    </row>
    <row r="47" spans="2:14" ht="15.75">
      <c r="B47" s="21">
        <f t="shared" si="0"/>
        <v>35</v>
      </c>
      <c r="C47" s="22">
        <v>40</v>
      </c>
      <c r="D47" s="34" t="s">
        <v>145</v>
      </c>
      <c r="E47" s="158" t="s">
        <v>163</v>
      </c>
      <c r="F47" s="127" t="s">
        <v>144</v>
      </c>
      <c r="G47" s="26">
        <v>65</v>
      </c>
      <c r="H47" s="26">
        <v>76</v>
      </c>
      <c r="I47" s="96">
        <v>67</v>
      </c>
      <c r="J47" s="119"/>
      <c r="K47" s="120"/>
      <c r="L47" s="121">
        <f t="shared" si="1"/>
        <v>208</v>
      </c>
      <c r="M47" s="220">
        <f t="shared" si="2"/>
        <v>35</v>
      </c>
      <c r="N47" s="211">
        <f t="shared" si="3"/>
        <v>51</v>
      </c>
    </row>
    <row r="48" spans="2:14" ht="15.75">
      <c r="B48" s="21">
        <f t="shared" si="0"/>
        <v>36</v>
      </c>
      <c r="C48" s="30">
        <v>7</v>
      </c>
      <c r="D48" s="34" t="s">
        <v>139</v>
      </c>
      <c r="E48" s="158">
        <v>3153</v>
      </c>
      <c r="F48" s="127" t="s">
        <v>65</v>
      </c>
      <c r="G48" s="31">
        <v>66</v>
      </c>
      <c r="H48" s="31">
        <v>72</v>
      </c>
      <c r="I48" s="97">
        <v>63</v>
      </c>
      <c r="J48" s="119"/>
      <c r="K48" s="120"/>
      <c r="L48" s="121">
        <f t="shared" si="1"/>
        <v>201</v>
      </c>
      <c r="M48" s="220">
        <f t="shared" si="2"/>
        <v>36</v>
      </c>
      <c r="N48" s="211">
        <f t="shared" si="3"/>
        <v>49</v>
      </c>
    </row>
    <row r="49" spans="2:14" ht="15.75">
      <c r="B49" s="21">
        <f t="shared" si="0"/>
        <v>37</v>
      </c>
      <c r="C49" s="22">
        <v>14</v>
      </c>
      <c r="D49" s="34" t="s">
        <v>113</v>
      </c>
      <c r="E49" s="158">
        <v>3192</v>
      </c>
      <c r="F49" s="127" t="s">
        <v>65</v>
      </c>
      <c r="G49" s="26">
        <v>75</v>
      </c>
      <c r="H49" s="26">
        <v>63</v>
      </c>
      <c r="I49" s="96">
        <v>58</v>
      </c>
      <c r="J49" s="119"/>
      <c r="K49" s="120"/>
      <c r="L49" s="121">
        <f t="shared" si="1"/>
        <v>196</v>
      </c>
      <c r="M49" s="220">
        <f t="shared" si="2"/>
        <v>37</v>
      </c>
      <c r="N49" s="211">
        <f t="shared" si="3"/>
        <v>48</v>
      </c>
    </row>
    <row r="50" spans="2:14" ht="15.75">
      <c r="B50" s="21">
        <f t="shared" si="0"/>
        <v>38</v>
      </c>
      <c r="C50" s="22">
        <v>17</v>
      </c>
      <c r="D50" s="34" t="s">
        <v>116</v>
      </c>
      <c r="E50" s="158">
        <v>3190</v>
      </c>
      <c r="F50" s="127" t="s">
        <v>65</v>
      </c>
      <c r="G50" s="31">
        <v>64</v>
      </c>
      <c r="H50" s="31">
        <v>57</v>
      </c>
      <c r="I50" s="97">
        <v>59</v>
      </c>
      <c r="J50" s="119"/>
      <c r="K50" s="120"/>
      <c r="L50" s="121">
        <f t="shared" si="1"/>
        <v>180</v>
      </c>
      <c r="M50" s="220">
        <f t="shared" si="2"/>
        <v>38</v>
      </c>
      <c r="N50" s="211">
        <f t="shared" si="3"/>
        <v>44</v>
      </c>
    </row>
    <row r="51" spans="2:14" ht="15.75">
      <c r="B51" s="21">
        <f t="shared" si="0"/>
        <v>39</v>
      </c>
      <c r="C51" s="22">
        <v>31</v>
      </c>
      <c r="D51" s="34" t="s">
        <v>132</v>
      </c>
      <c r="E51" s="158">
        <v>166</v>
      </c>
      <c r="F51" s="127" t="s">
        <v>59</v>
      </c>
      <c r="G51" s="26">
        <v>53</v>
      </c>
      <c r="H51" s="26">
        <v>68</v>
      </c>
      <c r="I51" s="96">
        <v>54</v>
      </c>
      <c r="J51" s="119"/>
      <c r="K51" s="120"/>
      <c r="L51" s="121">
        <f t="shared" si="1"/>
        <v>175</v>
      </c>
      <c r="M51" s="220">
        <f t="shared" si="2"/>
        <v>39</v>
      </c>
      <c r="N51" s="211">
        <f t="shared" si="3"/>
        <v>43</v>
      </c>
    </row>
    <row r="52" spans="2:14" ht="15.75">
      <c r="B52" s="21">
        <f t="shared" si="0"/>
        <v>40</v>
      </c>
      <c r="C52" s="22">
        <v>8</v>
      </c>
      <c r="D52" s="34" t="s">
        <v>182</v>
      </c>
      <c r="E52" s="158">
        <v>3155</v>
      </c>
      <c r="F52" s="127" t="s">
        <v>65</v>
      </c>
      <c r="G52" s="26">
        <v>58</v>
      </c>
      <c r="H52" s="26">
        <v>54</v>
      </c>
      <c r="I52" s="96">
        <v>53</v>
      </c>
      <c r="J52" s="119"/>
      <c r="K52" s="120"/>
      <c r="L52" s="121">
        <f t="shared" si="1"/>
        <v>165</v>
      </c>
      <c r="M52" s="220">
        <f t="shared" si="2"/>
        <v>40</v>
      </c>
      <c r="N52" s="211">
        <f t="shared" si="3"/>
        <v>40</v>
      </c>
    </row>
    <row r="53" spans="2:14" ht="15.75">
      <c r="B53" s="21">
        <f t="shared" si="0"/>
        <v>41</v>
      </c>
      <c r="C53" s="22">
        <v>22</v>
      </c>
      <c r="D53" s="34" t="s">
        <v>107</v>
      </c>
      <c r="E53" s="28" t="s">
        <v>108</v>
      </c>
      <c r="F53" s="126" t="s">
        <v>104</v>
      </c>
      <c r="G53" s="33">
        <v>95</v>
      </c>
      <c r="H53" s="33">
        <v>22</v>
      </c>
      <c r="I53" s="78">
        <v>0</v>
      </c>
      <c r="J53" s="119"/>
      <c r="K53" s="120"/>
      <c r="L53" s="121">
        <f t="shared" si="1"/>
        <v>117</v>
      </c>
      <c r="M53" s="220">
        <f t="shared" si="2"/>
        <v>41</v>
      </c>
      <c r="N53" s="211">
        <f t="shared" si="3"/>
        <v>28</v>
      </c>
    </row>
    <row r="54" spans="2:14" ht="15.75">
      <c r="B54" s="21">
        <f t="shared" si="0"/>
        <v>42</v>
      </c>
      <c r="C54" s="22">
        <v>23</v>
      </c>
      <c r="D54" s="34" t="s">
        <v>109</v>
      </c>
      <c r="E54" s="28" t="s">
        <v>110</v>
      </c>
      <c r="F54" s="126" t="s">
        <v>104</v>
      </c>
      <c r="G54" s="33">
        <v>0</v>
      </c>
      <c r="H54" s="33">
        <v>87</v>
      </c>
      <c r="I54" s="78">
        <v>0</v>
      </c>
      <c r="J54" s="119"/>
      <c r="K54" s="120"/>
      <c r="L54" s="121">
        <f t="shared" si="1"/>
        <v>87</v>
      </c>
      <c r="M54" s="220">
        <f t="shared" si="2"/>
        <v>42</v>
      </c>
      <c r="N54" s="211">
        <f t="shared" si="3"/>
        <v>21</v>
      </c>
    </row>
    <row r="55" spans="2:14" ht="16.5" thickBot="1">
      <c r="B55" s="35">
        <f>B54+1</f>
        <v>43</v>
      </c>
      <c r="C55" s="36">
        <v>21</v>
      </c>
      <c r="D55" s="142" t="s">
        <v>105</v>
      </c>
      <c r="E55" s="73" t="s">
        <v>106</v>
      </c>
      <c r="F55" s="171" t="s">
        <v>104</v>
      </c>
      <c r="G55" s="39">
        <v>0</v>
      </c>
      <c r="H55" s="39">
        <v>0</v>
      </c>
      <c r="I55" s="99">
        <v>0</v>
      </c>
      <c r="J55" s="206"/>
      <c r="K55" s="207"/>
      <c r="L55" s="208">
        <f t="shared" si="1"/>
        <v>0</v>
      </c>
      <c r="M55" s="221">
        <f t="shared" si="2"/>
        <v>43</v>
      </c>
      <c r="N55" s="212">
        <v>0</v>
      </c>
    </row>
    <row r="58" spans="1:13" ht="20.25" customHeight="1">
      <c r="A58" s="72" t="s">
        <v>198</v>
      </c>
      <c r="B58" s="72"/>
      <c r="C58" s="72"/>
      <c r="D58" s="72"/>
      <c r="E58" s="72"/>
      <c r="H58" s="41"/>
      <c r="I58" s="165" t="s">
        <v>10</v>
      </c>
      <c r="J58" s="165"/>
      <c r="K58" s="104"/>
      <c r="L58" s="104"/>
      <c r="M58"/>
    </row>
    <row r="59" spans="1:13" ht="20.25" customHeight="1">
      <c r="A59" s="43"/>
      <c r="B59" s="44"/>
      <c r="C59" s="40"/>
      <c r="D59" s="40"/>
      <c r="E59" s="45"/>
      <c r="H59" s="42"/>
      <c r="K59" s="20"/>
      <c r="M59"/>
    </row>
    <row r="60" spans="1:12" ht="20.25" customHeight="1">
      <c r="A60" s="61" t="s">
        <v>171</v>
      </c>
      <c r="B60" s="61"/>
      <c r="C60" s="61"/>
      <c r="D60" s="61"/>
      <c r="E60" s="61"/>
      <c r="H60" s="40" t="s">
        <v>157</v>
      </c>
      <c r="J60" s="46"/>
      <c r="K60" s="46"/>
      <c r="L60" s="20"/>
    </row>
    <row r="61" spans="1:12" ht="20.25" customHeight="1">
      <c r="A61" s="47"/>
      <c r="B61" s="48"/>
      <c r="C61" s="49"/>
      <c r="D61" s="49"/>
      <c r="E61" s="50"/>
      <c r="I61" s="42"/>
      <c r="L61" s="20"/>
    </row>
    <row r="62" spans="1:13" ht="20.25" customHeight="1">
      <c r="A62" s="61" t="s">
        <v>123</v>
      </c>
      <c r="B62" s="61"/>
      <c r="C62" s="61"/>
      <c r="D62" s="61"/>
      <c r="E62" s="61"/>
      <c r="H62" s="40" t="s">
        <v>158</v>
      </c>
      <c r="I62" s="40"/>
      <c r="J62" s="40"/>
      <c r="K62" s="40"/>
      <c r="L62" s="40"/>
      <c r="M62"/>
    </row>
    <row r="63" spans="3:12" ht="20.25" customHeight="1">
      <c r="C63" s="51"/>
      <c r="D63" s="52"/>
      <c r="E63" s="42"/>
      <c r="F63" s="42"/>
      <c r="G63" s="53"/>
      <c r="H63" s="45"/>
      <c r="I63" s="42"/>
      <c r="L63" s="20"/>
    </row>
    <row r="64" spans="3:12" ht="20.25" customHeight="1">
      <c r="C64" s="45"/>
      <c r="D64" s="42"/>
      <c r="E64" s="54"/>
      <c r="F64" s="54"/>
      <c r="G64" s="52"/>
      <c r="H64" s="72" t="s">
        <v>125</v>
      </c>
      <c r="I64" s="72"/>
      <c r="J64" s="72"/>
      <c r="K64" s="72"/>
      <c r="L64" s="72"/>
    </row>
  </sheetData>
  <sheetProtection/>
  <mergeCells count="22">
    <mergeCell ref="N11:N12"/>
    <mergeCell ref="D4:I4"/>
    <mergeCell ref="J5:M5"/>
    <mergeCell ref="D6:I6"/>
    <mergeCell ref="M11:M12"/>
    <mergeCell ref="J6:M6"/>
    <mergeCell ref="J11:K11"/>
    <mergeCell ref="L11:L12"/>
    <mergeCell ref="B9:M9"/>
    <mergeCell ref="B11:B12"/>
    <mergeCell ref="C11:C12"/>
    <mergeCell ref="E11:E12"/>
    <mergeCell ref="D7:I7"/>
    <mergeCell ref="F11:F12"/>
    <mergeCell ref="G11:I11"/>
    <mergeCell ref="D11:D12"/>
    <mergeCell ref="D1:I1"/>
    <mergeCell ref="J1:L1"/>
    <mergeCell ref="D2:I2"/>
    <mergeCell ref="J2:L2"/>
    <mergeCell ref="D3:I3"/>
    <mergeCell ref="J4:L4"/>
  </mergeCells>
  <printOptions horizontalCentered="1"/>
  <pageMargins left="0.3937007874015748" right="0.11811023622047245" top="0.1968503937007874" bottom="0.1968503937007874" header="0" footer="0"/>
  <pageSetup fitToHeight="1" fitToWidth="1" horizontalDpi="240" verticalDpi="24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B1:T65"/>
  <sheetViews>
    <sheetView zoomScaleSheetLayoutView="80" workbookViewId="0" topLeftCell="A2">
      <selection activeCell="N7" sqref="N7"/>
    </sheetView>
  </sheetViews>
  <sheetFormatPr defaultColWidth="9.140625" defaultRowHeight="12.75"/>
  <cols>
    <col min="1" max="1" width="4.00390625" style="0" customWidth="1"/>
    <col min="2" max="2" width="4.140625" style="0" customWidth="1"/>
    <col min="3" max="3" width="4.8515625" style="55" customWidth="1"/>
    <col min="4" max="4" width="28.57421875" style="0" customWidth="1"/>
    <col min="5" max="5" width="9.28125" style="0" customWidth="1"/>
    <col min="6" max="6" width="10.140625" style="0" customWidth="1"/>
    <col min="7" max="7" width="12.7109375" style="0" customWidth="1"/>
    <col min="8" max="8" width="8.140625" style="0" customWidth="1"/>
    <col min="9" max="10" width="5.7109375" style="0" customWidth="1"/>
    <col min="11" max="11" width="8.421875" style="0" customWidth="1"/>
    <col min="12" max="12" width="7.8515625" style="0" customWidth="1"/>
    <col min="13" max="13" width="7.8515625" style="20" customWidth="1"/>
  </cols>
  <sheetData>
    <row r="1" spans="2:17" s="1" customFormat="1" ht="12.75" customHeight="1">
      <c r="B1" s="94"/>
      <c r="C1" s="94"/>
      <c r="D1" s="440" t="s">
        <v>0</v>
      </c>
      <c r="E1" s="440"/>
      <c r="F1" s="440"/>
      <c r="G1" s="440"/>
      <c r="H1" s="440"/>
      <c r="I1" s="440"/>
      <c r="J1" s="452" t="s">
        <v>191</v>
      </c>
      <c r="K1" s="452"/>
      <c r="L1" s="452"/>
      <c r="M1" s="61"/>
      <c r="O1" s="3"/>
      <c r="P1" s="4"/>
      <c r="Q1"/>
    </row>
    <row r="2" spans="2:16" s="1" customFormat="1" ht="12.75" customHeight="1">
      <c r="B2" s="74"/>
      <c r="C2" s="74"/>
      <c r="D2" s="441" t="s">
        <v>1</v>
      </c>
      <c r="E2" s="441"/>
      <c r="F2" s="441"/>
      <c r="G2" s="441"/>
      <c r="H2" s="441"/>
      <c r="I2" s="441"/>
      <c r="J2" s="452" t="s">
        <v>195</v>
      </c>
      <c r="K2" s="452"/>
      <c r="L2" s="452"/>
      <c r="M2" s="61"/>
      <c r="O2" s="6"/>
      <c r="P2" s="7"/>
    </row>
    <row r="3" spans="2:16" s="1" customFormat="1" ht="20.25" customHeight="1">
      <c r="B3" s="75"/>
      <c r="C3" s="75"/>
      <c r="D3" s="442" t="s">
        <v>120</v>
      </c>
      <c r="E3" s="442"/>
      <c r="F3" s="442"/>
      <c r="G3" s="442"/>
      <c r="H3" s="442"/>
      <c r="I3" s="442"/>
      <c r="J3" s="75"/>
      <c r="O3" s="8"/>
      <c r="P3" s="4"/>
    </row>
    <row r="4" spans="2:16" s="1" customFormat="1" ht="12.75" customHeight="1">
      <c r="B4" s="61"/>
      <c r="C4" s="61"/>
      <c r="D4" s="443" t="s">
        <v>185</v>
      </c>
      <c r="E4" s="443"/>
      <c r="F4" s="443"/>
      <c r="G4" s="443"/>
      <c r="H4" s="443"/>
      <c r="I4" s="443"/>
      <c r="J4" s="457" t="s">
        <v>28</v>
      </c>
      <c r="K4" s="457"/>
      <c r="L4" s="457"/>
      <c r="O4" s="9"/>
      <c r="P4" s="4"/>
    </row>
    <row r="5" spans="2:16" s="1" customFormat="1" ht="12.75" customHeight="1">
      <c r="B5" s="60"/>
      <c r="C5" s="60"/>
      <c r="D5" s="60"/>
      <c r="E5" s="60"/>
      <c r="F5" s="60"/>
      <c r="G5" s="60"/>
      <c r="H5" s="60"/>
      <c r="I5" s="60"/>
      <c r="J5" s="452" t="s">
        <v>193</v>
      </c>
      <c r="K5" s="452"/>
      <c r="L5" s="452"/>
      <c r="M5" s="452"/>
      <c r="N5" s="61"/>
      <c r="O5" s="9"/>
      <c r="P5" s="4"/>
    </row>
    <row r="6" spans="2:16" s="1" customFormat="1" ht="12.75" customHeight="1">
      <c r="B6" s="106"/>
      <c r="C6" s="106"/>
      <c r="D6" s="453" t="s">
        <v>26</v>
      </c>
      <c r="E6" s="453"/>
      <c r="F6" s="453"/>
      <c r="G6" s="453"/>
      <c r="H6" s="453"/>
      <c r="I6" s="453"/>
      <c r="J6" s="452" t="s">
        <v>194</v>
      </c>
      <c r="K6" s="452"/>
      <c r="L6" s="452"/>
      <c r="M6" s="452"/>
      <c r="O6" s="9"/>
      <c r="P6" s="4"/>
    </row>
    <row r="7" spans="2:16" s="1" customFormat="1" ht="20.25" customHeight="1">
      <c r="B7" s="76"/>
      <c r="C7" s="76"/>
      <c r="D7" s="454" t="s">
        <v>2</v>
      </c>
      <c r="E7" s="454"/>
      <c r="F7" s="454"/>
      <c r="G7" s="454"/>
      <c r="H7" s="454"/>
      <c r="I7" s="454"/>
      <c r="J7" s="76"/>
      <c r="K7" s="76"/>
      <c r="N7" s="76"/>
      <c r="O7" s="8"/>
      <c r="P7" s="4"/>
    </row>
    <row r="8" spans="14:20" s="1" customFormat="1" ht="12.75" customHeight="1">
      <c r="N8" s="4"/>
      <c r="S8" s="75"/>
      <c r="T8" s="75"/>
    </row>
    <row r="9" spans="2:19" s="1" customFormat="1" ht="20.25" customHeight="1">
      <c r="B9" s="463" t="s">
        <v>36</v>
      </c>
      <c r="C9" s="463"/>
      <c r="D9" s="463"/>
      <c r="E9" s="463"/>
      <c r="F9" s="463"/>
      <c r="G9" s="463"/>
      <c r="H9" s="463"/>
      <c r="I9" s="463"/>
      <c r="J9" s="463"/>
      <c r="K9" s="463"/>
      <c r="L9" s="463"/>
      <c r="M9" s="463"/>
      <c r="N9" s="4"/>
      <c r="S9" s="76"/>
    </row>
    <row r="10" spans="3:14" s="1" customFormat="1" ht="12.75" customHeight="1" thickBot="1">
      <c r="C10" s="2"/>
      <c r="D10" s="10"/>
      <c r="E10" s="11"/>
      <c r="F10" s="11"/>
      <c r="G10" s="11"/>
      <c r="H10" s="12"/>
      <c r="I10" s="5"/>
      <c r="J10" s="5"/>
      <c r="K10" s="5"/>
      <c r="L10" s="5"/>
      <c r="M10" s="13"/>
      <c r="N10" s="4"/>
    </row>
    <row r="11" spans="2:14" ht="15.75" customHeight="1">
      <c r="B11" s="444" t="s">
        <v>11</v>
      </c>
      <c r="C11" s="446" t="s">
        <v>12</v>
      </c>
      <c r="D11" s="448" t="s">
        <v>5</v>
      </c>
      <c r="E11" s="450" t="s">
        <v>68</v>
      </c>
      <c r="F11" s="430" t="s">
        <v>25</v>
      </c>
      <c r="G11" s="430" t="s">
        <v>38</v>
      </c>
      <c r="H11" s="470" t="s">
        <v>37</v>
      </c>
      <c r="I11" s="434" t="s">
        <v>6</v>
      </c>
      <c r="J11" s="472"/>
      <c r="K11" s="468" t="s">
        <v>70</v>
      </c>
      <c r="L11" s="464" t="s">
        <v>8</v>
      </c>
      <c r="M11" s="461" t="s">
        <v>9</v>
      </c>
      <c r="N11" s="466" t="s">
        <v>217</v>
      </c>
    </row>
    <row r="12" spans="2:14" ht="18" customHeight="1" thickBot="1">
      <c r="B12" s="445"/>
      <c r="C12" s="447"/>
      <c r="D12" s="449"/>
      <c r="E12" s="451"/>
      <c r="F12" s="431"/>
      <c r="G12" s="431"/>
      <c r="H12" s="471"/>
      <c r="I12" s="15">
        <v>1</v>
      </c>
      <c r="J12" s="15">
        <v>2</v>
      </c>
      <c r="K12" s="469"/>
      <c r="L12" s="465"/>
      <c r="M12" s="462"/>
      <c r="N12" s="467"/>
    </row>
    <row r="13" spans="2:14" ht="15.75">
      <c r="B13" s="57">
        <f aca="true" t="shared" si="0" ref="B13:B24">B12+1</f>
        <v>1</v>
      </c>
      <c r="C13" s="161">
        <v>37</v>
      </c>
      <c r="D13" s="178" t="s">
        <v>142</v>
      </c>
      <c r="E13" s="180">
        <v>3194</v>
      </c>
      <c r="F13" s="180" t="s">
        <v>65</v>
      </c>
      <c r="G13" s="164" t="s">
        <v>150</v>
      </c>
      <c r="H13" s="58">
        <v>506</v>
      </c>
      <c r="I13" s="58">
        <v>180</v>
      </c>
      <c r="J13" s="58" t="s">
        <v>167</v>
      </c>
      <c r="K13" s="84">
        <f aca="true" t="shared" si="1" ref="K13:K23">MAX(I13,J13)</f>
        <v>180</v>
      </c>
      <c r="L13" s="84">
        <f aca="true" t="shared" si="2" ref="L13:L23">IF(K13&gt;0,SUM(H13,K13),0)</f>
        <v>686</v>
      </c>
      <c r="M13" s="220">
        <f aca="true" t="shared" si="3" ref="M13:M29">RANK(L13,L$13:L$28)</f>
        <v>1</v>
      </c>
      <c r="N13" s="210">
        <f aca="true" t="shared" si="4" ref="N13:N23">INT(((L13/$L$13)+((LOG(11)-LOG(M13))/10))*100)</f>
        <v>110</v>
      </c>
    </row>
    <row r="14" spans="2:14" ht="15.75">
      <c r="B14" s="21">
        <f t="shared" si="0"/>
        <v>2</v>
      </c>
      <c r="C14" s="22">
        <v>10</v>
      </c>
      <c r="D14" s="34" t="s">
        <v>168</v>
      </c>
      <c r="E14" s="127">
        <v>257</v>
      </c>
      <c r="F14" s="127" t="s">
        <v>59</v>
      </c>
      <c r="G14" s="137" t="s">
        <v>154</v>
      </c>
      <c r="H14" s="33">
        <v>508</v>
      </c>
      <c r="I14" s="26">
        <v>0</v>
      </c>
      <c r="J14" s="26">
        <v>83</v>
      </c>
      <c r="K14" s="87">
        <f t="shared" si="1"/>
        <v>83</v>
      </c>
      <c r="L14" s="87">
        <f t="shared" si="2"/>
        <v>591</v>
      </c>
      <c r="M14" s="220">
        <f t="shared" si="3"/>
        <v>2</v>
      </c>
      <c r="N14" s="211">
        <f t="shared" si="4"/>
        <v>93</v>
      </c>
    </row>
    <row r="15" spans="2:14" ht="15" customHeight="1">
      <c r="B15" s="21">
        <f t="shared" si="0"/>
        <v>3</v>
      </c>
      <c r="C15" s="22">
        <v>11</v>
      </c>
      <c r="D15" s="27" t="s">
        <v>58</v>
      </c>
      <c r="E15" s="28" t="s">
        <v>60</v>
      </c>
      <c r="F15" s="25" t="s">
        <v>59</v>
      </c>
      <c r="G15" s="193" t="s">
        <v>176</v>
      </c>
      <c r="H15" s="31">
        <v>395</v>
      </c>
      <c r="I15" s="31">
        <v>55</v>
      </c>
      <c r="J15" s="31" t="s">
        <v>167</v>
      </c>
      <c r="K15" s="87">
        <f t="shared" si="1"/>
        <v>55</v>
      </c>
      <c r="L15" s="87">
        <f t="shared" si="2"/>
        <v>450</v>
      </c>
      <c r="M15" s="220">
        <f t="shared" si="3"/>
        <v>3</v>
      </c>
      <c r="N15" s="211">
        <f t="shared" si="4"/>
        <v>71</v>
      </c>
    </row>
    <row r="16" spans="2:14" ht="15" customHeight="1">
      <c r="B16" s="21">
        <f t="shared" si="0"/>
        <v>4</v>
      </c>
      <c r="C16" s="22">
        <v>12</v>
      </c>
      <c r="D16" s="34" t="s">
        <v>112</v>
      </c>
      <c r="E16" s="127">
        <v>162</v>
      </c>
      <c r="F16" s="127" t="s">
        <v>59</v>
      </c>
      <c r="G16" s="193" t="s">
        <v>177</v>
      </c>
      <c r="H16" s="33">
        <v>375</v>
      </c>
      <c r="I16" s="33">
        <v>63</v>
      </c>
      <c r="J16" s="33" t="s">
        <v>167</v>
      </c>
      <c r="K16" s="87">
        <f t="shared" si="1"/>
        <v>63</v>
      </c>
      <c r="L16" s="87">
        <f t="shared" si="2"/>
        <v>438</v>
      </c>
      <c r="M16" s="220">
        <f t="shared" si="3"/>
        <v>4</v>
      </c>
      <c r="N16" s="211">
        <f t="shared" si="4"/>
        <v>68</v>
      </c>
    </row>
    <row r="17" spans="2:14" ht="15.75">
      <c r="B17" s="21">
        <f t="shared" si="0"/>
        <v>5</v>
      </c>
      <c r="C17" s="22">
        <v>13</v>
      </c>
      <c r="D17" s="129" t="s">
        <v>111</v>
      </c>
      <c r="E17" s="127">
        <v>317</v>
      </c>
      <c r="F17" s="127" t="s">
        <v>59</v>
      </c>
      <c r="G17" s="137" t="s">
        <v>153</v>
      </c>
      <c r="H17" s="26">
        <v>370</v>
      </c>
      <c r="I17" s="33">
        <v>63</v>
      </c>
      <c r="J17" s="33" t="s">
        <v>167</v>
      </c>
      <c r="K17" s="87">
        <f t="shared" si="1"/>
        <v>63</v>
      </c>
      <c r="L17" s="87">
        <f t="shared" si="2"/>
        <v>433</v>
      </c>
      <c r="M17" s="220">
        <f t="shared" si="3"/>
        <v>5</v>
      </c>
      <c r="N17" s="211">
        <f t="shared" si="4"/>
        <v>66</v>
      </c>
    </row>
    <row r="18" spans="2:14" ht="15.75">
      <c r="B18" s="21">
        <f t="shared" si="0"/>
        <v>6</v>
      </c>
      <c r="C18" s="22">
        <v>23</v>
      </c>
      <c r="D18" s="34" t="s">
        <v>109</v>
      </c>
      <c r="E18" s="126" t="s">
        <v>110</v>
      </c>
      <c r="F18" s="126" t="s">
        <v>104</v>
      </c>
      <c r="G18" s="25" t="s">
        <v>148</v>
      </c>
      <c r="H18" s="31">
        <v>370</v>
      </c>
      <c r="I18" s="31">
        <v>40</v>
      </c>
      <c r="J18" s="31" t="s">
        <v>167</v>
      </c>
      <c r="K18" s="87">
        <f t="shared" si="1"/>
        <v>40</v>
      </c>
      <c r="L18" s="87">
        <f t="shared" si="2"/>
        <v>410</v>
      </c>
      <c r="M18" s="220">
        <f t="shared" si="3"/>
        <v>6</v>
      </c>
      <c r="N18" s="211">
        <f t="shared" si="4"/>
        <v>62</v>
      </c>
    </row>
    <row r="19" spans="2:14" ht="15.75">
      <c r="B19" s="21">
        <f t="shared" si="0"/>
        <v>7</v>
      </c>
      <c r="C19" s="22">
        <v>22</v>
      </c>
      <c r="D19" s="34" t="s">
        <v>107</v>
      </c>
      <c r="E19" s="126" t="s">
        <v>108</v>
      </c>
      <c r="F19" s="126" t="s">
        <v>104</v>
      </c>
      <c r="G19" s="25" t="s">
        <v>149</v>
      </c>
      <c r="H19" s="26">
        <v>338</v>
      </c>
      <c r="I19" s="26">
        <v>63</v>
      </c>
      <c r="J19" s="26" t="s">
        <v>167</v>
      </c>
      <c r="K19" s="87">
        <f t="shared" si="1"/>
        <v>63</v>
      </c>
      <c r="L19" s="87">
        <f t="shared" si="2"/>
        <v>401</v>
      </c>
      <c r="M19" s="220">
        <f t="shared" si="3"/>
        <v>7</v>
      </c>
      <c r="N19" s="211">
        <f t="shared" si="4"/>
        <v>60</v>
      </c>
    </row>
    <row r="20" spans="2:14" ht="15.75">
      <c r="B20" s="21">
        <f t="shared" si="0"/>
        <v>8</v>
      </c>
      <c r="C20" s="22">
        <v>5</v>
      </c>
      <c r="D20" s="27" t="s">
        <v>137</v>
      </c>
      <c r="E20" s="28" t="s">
        <v>85</v>
      </c>
      <c r="F20" s="25" t="s">
        <v>65</v>
      </c>
      <c r="G20" s="29" t="s">
        <v>151</v>
      </c>
      <c r="H20" s="26">
        <v>300</v>
      </c>
      <c r="I20" s="26">
        <v>83</v>
      </c>
      <c r="J20" s="26" t="s">
        <v>167</v>
      </c>
      <c r="K20" s="87">
        <f t="shared" si="1"/>
        <v>83</v>
      </c>
      <c r="L20" s="87">
        <f t="shared" si="2"/>
        <v>383</v>
      </c>
      <c r="M20" s="220">
        <f t="shared" si="3"/>
        <v>8</v>
      </c>
      <c r="N20" s="211">
        <f t="shared" si="4"/>
        <v>57</v>
      </c>
    </row>
    <row r="21" spans="2:14" ht="15.75">
      <c r="B21" s="21">
        <f t="shared" si="0"/>
        <v>9</v>
      </c>
      <c r="C21" s="30">
        <v>7</v>
      </c>
      <c r="D21" s="34" t="s">
        <v>140</v>
      </c>
      <c r="E21" s="127">
        <v>3153</v>
      </c>
      <c r="F21" s="127" t="s">
        <v>65</v>
      </c>
      <c r="G21" s="25" t="s">
        <v>151</v>
      </c>
      <c r="H21" s="26">
        <v>296</v>
      </c>
      <c r="I21" s="26">
        <v>72</v>
      </c>
      <c r="J21" s="26" t="s">
        <v>167</v>
      </c>
      <c r="K21" s="87">
        <f t="shared" si="1"/>
        <v>72</v>
      </c>
      <c r="L21" s="87">
        <f t="shared" si="2"/>
        <v>368</v>
      </c>
      <c r="M21" s="220">
        <f t="shared" si="3"/>
        <v>9</v>
      </c>
      <c r="N21" s="211">
        <f t="shared" si="4"/>
        <v>54</v>
      </c>
    </row>
    <row r="22" spans="2:14" ht="15.75">
      <c r="B22" s="21">
        <f t="shared" si="0"/>
        <v>10</v>
      </c>
      <c r="C22" s="22">
        <v>24</v>
      </c>
      <c r="D22" s="34" t="s">
        <v>136</v>
      </c>
      <c r="E22" s="127">
        <v>325</v>
      </c>
      <c r="F22" s="127" t="s">
        <v>59</v>
      </c>
      <c r="G22" s="25" t="s">
        <v>153</v>
      </c>
      <c r="H22" s="26">
        <v>284</v>
      </c>
      <c r="I22" s="26">
        <v>60</v>
      </c>
      <c r="J22" s="26" t="s">
        <v>167</v>
      </c>
      <c r="K22" s="87">
        <f t="shared" si="1"/>
        <v>60</v>
      </c>
      <c r="L22" s="87">
        <f t="shared" si="2"/>
        <v>344</v>
      </c>
      <c r="M22" s="220">
        <f t="shared" si="3"/>
        <v>10</v>
      </c>
      <c r="N22" s="211">
        <f t="shared" si="4"/>
        <v>50</v>
      </c>
    </row>
    <row r="23" spans="2:14" ht="15.75">
      <c r="B23" s="21">
        <f t="shared" si="0"/>
        <v>11</v>
      </c>
      <c r="C23" s="22">
        <v>26</v>
      </c>
      <c r="D23" s="34" t="s">
        <v>134</v>
      </c>
      <c r="E23" s="127">
        <v>320</v>
      </c>
      <c r="F23" s="127" t="s">
        <v>59</v>
      </c>
      <c r="G23" s="25" t="s">
        <v>153</v>
      </c>
      <c r="H23" s="138">
        <v>288</v>
      </c>
      <c r="I23" s="26">
        <v>55</v>
      </c>
      <c r="J23" s="26" t="s">
        <v>167</v>
      </c>
      <c r="K23" s="87">
        <f t="shared" si="1"/>
        <v>55</v>
      </c>
      <c r="L23" s="87">
        <f t="shared" si="2"/>
        <v>343</v>
      </c>
      <c r="M23" s="220">
        <f t="shared" si="3"/>
        <v>11</v>
      </c>
      <c r="N23" s="211">
        <f t="shared" si="4"/>
        <v>50</v>
      </c>
    </row>
    <row r="24" spans="2:14" ht="15.75">
      <c r="B24" s="21">
        <f t="shared" si="0"/>
        <v>12</v>
      </c>
      <c r="C24" s="22">
        <v>21</v>
      </c>
      <c r="D24" s="34" t="s">
        <v>105</v>
      </c>
      <c r="E24" s="126" t="s">
        <v>106</v>
      </c>
      <c r="F24" s="126" t="s">
        <v>104</v>
      </c>
      <c r="G24" s="29" t="s">
        <v>150</v>
      </c>
      <c r="H24" s="138">
        <v>515</v>
      </c>
      <c r="I24" s="26">
        <v>0</v>
      </c>
      <c r="J24" s="26">
        <v>0</v>
      </c>
      <c r="K24" s="87">
        <f aca="true" t="shared" si="5" ref="K24:K29">MAX(I24,J24)</f>
        <v>0</v>
      </c>
      <c r="L24" s="87">
        <f aca="true" t="shared" si="6" ref="L24:L29">IF(K24&gt;0,SUM(H24,K24),0)</f>
        <v>0</v>
      </c>
      <c r="M24" s="220">
        <f t="shared" si="3"/>
        <v>12</v>
      </c>
      <c r="N24" s="214">
        <v>0</v>
      </c>
    </row>
    <row r="25" spans="2:14" ht="15.75">
      <c r="B25" s="21">
        <f>B24+1</f>
        <v>13</v>
      </c>
      <c r="C25" s="22">
        <v>20</v>
      </c>
      <c r="D25" s="34" t="s">
        <v>102</v>
      </c>
      <c r="E25" s="126" t="s">
        <v>103</v>
      </c>
      <c r="F25" s="126" t="s">
        <v>104</v>
      </c>
      <c r="G25" s="25" t="s">
        <v>147</v>
      </c>
      <c r="H25" s="26">
        <v>327</v>
      </c>
      <c r="I25" s="26">
        <v>0</v>
      </c>
      <c r="J25" s="26" t="s">
        <v>167</v>
      </c>
      <c r="K25" s="87">
        <f t="shared" si="5"/>
        <v>0</v>
      </c>
      <c r="L25" s="87">
        <f t="shared" si="6"/>
        <v>0</v>
      </c>
      <c r="M25" s="220">
        <f t="shared" si="3"/>
        <v>12</v>
      </c>
      <c r="N25" s="214">
        <v>0</v>
      </c>
    </row>
    <row r="26" spans="2:14" ht="15.75">
      <c r="B26" s="21">
        <f>B25+1</f>
        <v>14</v>
      </c>
      <c r="C26" s="22">
        <v>27</v>
      </c>
      <c r="D26" s="23" t="s">
        <v>61</v>
      </c>
      <c r="E26" s="24">
        <v>128</v>
      </c>
      <c r="F26" s="25" t="s">
        <v>59</v>
      </c>
      <c r="G26" s="25" t="s">
        <v>169</v>
      </c>
      <c r="H26" s="26">
        <v>266</v>
      </c>
      <c r="I26" s="26">
        <v>0</v>
      </c>
      <c r="J26" s="26" t="s">
        <v>167</v>
      </c>
      <c r="K26" s="87">
        <f t="shared" si="5"/>
        <v>0</v>
      </c>
      <c r="L26" s="87">
        <f t="shared" si="6"/>
        <v>0</v>
      </c>
      <c r="M26" s="220">
        <f t="shared" si="3"/>
        <v>12</v>
      </c>
      <c r="N26" s="214">
        <v>0</v>
      </c>
    </row>
    <row r="27" spans="2:14" ht="15.75">
      <c r="B27" s="21">
        <f>B26+1</f>
        <v>15</v>
      </c>
      <c r="C27" s="30">
        <v>25</v>
      </c>
      <c r="D27" s="34" t="s">
        <v>135</v>
      </c>
      <c r="E27" s="127">
        <v>164</v>
      </c>
      <c r="F27" s="127" t="s">
        <v>59</v>
      </c>
      <c r="G27" s="25" t="s">
        <v>152</v>
      </c>
      <c r="H27" s="26">
        <v>231</v>
      </c>
      <c r="I27" s="26">
        <v>0</v>
      </c>
      <c r="J27" s="26" t="s">
        <v>167</v>
      </c>
      <c r="K27" s="87">
        <f t="shared" si="5"/>
        <v>0</v>
      </c>
      <c r="L27" s="87">
        <f t="shared" si="6"/>
        <v>0</v>
      </c>
      <c r="M27" s="220">
        <f t="shared" si="3"/>
        <v>12</v>
      </c>
      <c r="N27" s="214">
        <v>0</v>
      </c>
    </row>
    <row r="28" spans="2:14" ht="15" customHeight="1">
      <c r="B28" s="21">
        <f>B27+1</f>
        <v>16</v>
      </c>
      <c r="C28" s="130">
        <v>33</v>
      </c>
      <c r="D28" s="131" t="s">
        <v>156</v>
      </c>
      <c r="E28" s="132" t="s">
        <v>129</v>
      </c>
      <c r="F28" s="133" t="s">
        <v>59</v>
      </c>
      <c r="G28" s="137" t="s">
        <v>174</v>
      </c>
      <c r="H28" s="26" t="s">
        <v>175</v>
      </c>
      <c r="I28" s="26" t="s">
        <v>167</v>
      </c>
      <c r="J28" s="26" t="s">
        <v>167</v>
      </c>
      <c r="K28" s="87">
        <f t="shared" si="5"/>
        <v>0</v>
      </c>
      <c r="L28" s="87">
        <f t="shared" si="6"/>
        <v>0</v>
      </c>
      <c r="M28" s="220">
        <f t="shared" si="3"/>
        <v>12</v>
      </c>
      <c r="N28" s="214">
        <v>0</v>
      </c>
    </row>
    <row r="29" spans="2:14" ht="16.5" thickBot="1">
      <c r="B29" s="35">
        <f>B25+1</f>
        <v>14</v>
      </c>
      <c r="C29" s="36">
        <v>16</v>
      </c>
      <c r="D29" s="142" t="s">
        <v>115</v>
      </c>
      <c r="E29" s="143">
        <v>3191</v>
      </c>
      <c r="F29" s="143" t="s">
        <v>65</v>
      </c>
      <c r="G29" s="38" t="s">
        <v>155</v>
      </c>
      <c r="H29" s="39" t="s">
        <v>175</v>
      </c>
      <c r="I29" s="39" t="s">
        <v>167</v>
      </c>
      <c r="J29" s="39" t="s">
        <v>167</v>
      </c>
      <c r="K29" s="85">
        <f t="shared" si="5"/>
        <v>0</v>
      </c>
      <c r="L29" s="85">
        <f t="shared" si="6"/>
        <v>0</v>
      </c>
      <c r="M29" s="221">
        <f t="shared" si="3"/>
        <v>12</v>
      </c>
      <c r="N29" s="215">
        <v>0</v>
      </c>
    </row>
    <row r="30" spans="11:13" ht="15" customHeight="1">
      <c r="K30" s="103"/>
      <c r="L30" s="103"/>
      <c r="M30" s="103"/>
    </row>
    <row r="31" spans="2:13" ht="20.25" customHeight="1">
      <c r="B31" s="61" t="s">
        <v>126</v>
      </c>
      <c r="C31" s="61"/>
      <c r="D31" s="61"/>
      <c r="E31" s="61"/>
      <c r="F31" s="61"/>
      <c r="H31" s="61"/>
      <c r="I31" s="72"/>
      <c r="J31" s="42" t="s">
        <v>10</v>
      </c>
      <c r="K31" s="103"/>
      <c r="L31" s="103"/>
      <c r="M31" s="103"/>
    </row>
    <row r="32" spans="2:10" ht="20.25" customHeight="1">
      <c r="B32" s="55"/>
      <c r="C32"/>
      <c r="J32" s="42"/>
    </row>
    <row r="33" spans="2:13" ht="20.25" customHeight="1">
      <c r="B33" s="55"/>
      <c r="C33" s="72" t="s">
        <v>127</v>
      </c>
      <c r="D33" s="72"/>
      <c r="E33" s="72"/>
      <c r="F33" s="72"/>
      <c r="H33" s="40" t="s">
        <v>157</v>
      </c>
      <c r="J33" s="46"/>
      <c r="K33" s="46"/>
      <c r="L33" s="20"/>
      <c r="M33"/>
    </row>
    <row r="34" spans="2:13" ht="20.25" customHeight="1">
      <c r="B34" s="55"/>
      <c r="C34"/>
      <c r="I34" s="42"/>
      <c r="L34" s="20"/>
      <c r="M34"/>
    </row>
    <row r="35" spans="2:13" ht="20.25" customHeight="1">
      <c r="B35" s="55"/>
      <c r="C35" s="72" t="s">
        <v>128</v>
      </c>
      <c r="D35" s="72"/>
      <c r="E35" s="72"/>
      <c r="F35" s="72"/>
      <c r="H35" s="40" t="s">
        <v>158</v>
      </c>
      <c r="I35" s="40"/>
      <c r="J35" s="40"/>
      <c r="K35" s="40"/>
      <c r="L35" s="40"/>
      <c r="M35" s="40"/>
    </row>
    <row r="36" spans="2:13" ht="20.25" customHeight="1">
      <c r="B36" s="51"/>
      <c r="C36" s="52"/>
      <c r="D36" s="42"/>
      <c r="E36" s="42"/>
      <c r="F36" s="53"/>
      <c r="H36" s="45"/>
      <c r="I36" s="42"/>
      <c r="L36" s="20"/>
      <c r="M36"/>
    </row>
    <row r="37" spans="2:13" ht="20.25" customHeight="1">
      <c r="B37" s="72" t="s">
        <v>170</v>
      </c>
      <c r="C37" s="72"/>
      <c r="D37" s="72"/>
      <c r="E37" s="72"/>
      <c r="F37" s="72"/>
      <c r="H37" s="72" t="s">
        <v>125</v>
      </c>
      <c r="I37" s="72"/>
      <c r="J37" s="72"/>
      <c r="K37" s="72"/>
      <c r="L37" s="72"/>
      <c r="M37" s="72"/>
    </row>
    <row r="38" spans="2:13" ht="15.75">
      <c r="B38" s="43"/>
      <c r="C38" s="44"/>
      <c r="D38" s="40"/>
      <c r="E38" s="40"/>
      <c r="F38" s="45"/>
      <c r="K38" s="103"/>
      <c r="L38" s="103"/>
      <c r="M38" s="103"/>
    </row>
    <row r="39" spans="2:13" ht="15.75">
      <c r="B39" s="61" t="s">
        <v>172</v>
      </c>
      <c r="C39" s="61"/>
      <c r="D39" s="61"/>
      <c r="E39" s="61"/>
      <c r="F39" s="61"/>
      <c r="H39" s="61"/>
      <c r="K39" s="103"/>
      <c r="L39" s="103"/>
      <c r="M39" s="103"/>
    </row>
    <row r="40" spans="2:13" ht="15.75">
      <c r="B40" s="47"/>
      <c r="C40" s="48"/>
      <c r="D40" s="49"/>
      <c r="E40" s="49"/>
      <c r="F40" s="50"/>
      <c r="K40" s="103"/>
      <c r="L40" s="103"/>
      <c r="M40" s="103"/>
    </row>
    <row r="41" spans="2:13" ht="15.75">
      <c r="B41" s="61" t="s">
        <v>124</v>
      </c>
      <c r="C41" s="61"/>
      <c r="D41" s="61"/>
      <c r="E41" s="61"/>
      <c r="F41" s="61"/>
      <c r="H41" s="61"/>
      <c r="K41" s="103"/>
      <c r="L41" s="103"/>
      <c r="M41" s="103"/>
    </row>
    <row r="42" spans="11:13" ht="15" customHeight="1">
      <c r="K42" s="103"/>
      <c r="L42" s="103"/>
      <c r="M42" s="103"/>
    </row>
    <row r="43" spans="11:13" ht="15" customHeight="1">
      <c r="K43" s="103"/>
      <c r="L43" s="103"/>
      <c r="M43" s="103"/>
    </row>
    <row r="44" spans="11:13" ht="15" customHeight="1">
      <c r="K44" s="103"/>
      <c r="L44" s="103"/>
      <c r="M44" s="103"/>
    </row>
    <row r="45" spans="11:13" ht="15" customHeight="1">
      <c r="K45" s="103"/>
      <c r="L45" s="103"/>
      <c r="M45" s="103"/>
    </row>
    <row r="46" spans="11:13" ht="15" customHeight="1">
      <c r="K46" s="103"/>
      <c r="L46" s="103"/>
      <c r="M46" s="103"/>
    </row>
    <row r="47" spans="11:13" ht="15" customHeight="1">
      <c r="K47" s="103"/>
      <c r="L47" s="103"/>
      <c r="M47" s="103"/>
    </row>
    <row r="48" spans="11:13" ht="15" customHeight="1">
      <c r="K48" s="103"/>
      <c r="L48" s="103"/>
      <c r="M48" s="103"/>
    </row>
    <row r="49" spans="11:13" ht="15" customHeight="1">
      <c r="K49" s="103"/>
      <c r="L49" s="103"/>
      <c r="M49" s="103"/>
    </row>
    <row r="50" spans="11:13" ht="15" customHeight="1">
      <c r="K50" s="103"/>
      <c r="L50" s="103"/>
      <c r="M50" s="103"/>
    </row>
    <row r="51" spans="11:13" ht="15" customHeight="1">
      <c r="K51" s="103"/>
      <c r="L51" s="103"/>
      <c r="M51" s="103"/>
    </row>
    <row r="52" spans="11:13" ht="15" customHeight="1">
      <c r="K52" s="103"/>
      <c r="L52" s="103"/>
      <c r="M52" s="103"/>
    </row>
    <row r="53" spans="11:13" ht="15" customHeight="1">
      <c r="K53" s="103"/>
      <c r="L53" s="103"/>
      <c r="M53" s="103"/>
    </row>
    <row r="54" spans="11:13" ht="15" customHeight="1">
      <c r="K54" s="103"/>
      <c r="L54" s="103"/>
      <c r="M54" s="103"/>
    </row>
    <row r="55" spans="11:13" ht="15" customHeight="1">
      <c r="K55" s="103"/>
      <c r="L55" s="103"/>
      <c r="M55" s="103"/>
    </row>
    <row r="56" spans="11:13" ht="15" customHeight="1">
      <c r="K56" s="103"/>
      <c r="L56" s="103"/>
      <c r="M56" s="103"/>
    </row>
    <row r="57" spans="11:13" ht="15" customHeight="1">
      <c r="K57" s="103"/>
      <c r="L57" s="103"/>
      <c r="M57" s="103"/>
    </row>
    <row r="58" spans="11:13" ht="12.75">
      <c r="K58" s="103"/>
      <c r="L58" s="103"/>
      <c r="M58" s="103"/>
    </row>
    <row r="59" ht="12.75">
      <c r="L59" s="20"/>
    </row>
    <row r="60" ht="12.75">
      <c r="L60" s="20"/>
    </row>
    <row r="61" ht="12.75">
      <c r="L61" s="20"/>
    </row>
    <row r="62" ht="12.75">
      <c r="L62" s="20"/>
    </row>
    <row r="63" ht="15.75">
      <c r="L63" s="40"/>
    </row>
    <row r="64" ht="12.75">
      <c r="L64" s="20"/>
    </row>
    <row r="65" ht="12.75">
      <c r="L65" s="20"/>
    </row>
  </sheetData>
  <sheetProtection/>
  <mergeCells count="24">
    <mergeCell ref="D1:I1"/>
    <mergeCell ref="D3:I3"/>
    <mergeCell ref="D4:I4"/>
    <mergeCell ref="J1:L1"/>
    <mergeCell ref="D2:I2"/>
    <mergeCell ref="I11:J11"/>
    <mergeCell ref="D7:I7"/>
    <mergeCell ref="D6:I6"/>
    <mergeCell ref="J6:M6"/>
    <mergeCell ref="D11:D12"/>
    <mergeCell ref="N11:N12"/>
    <mergeCell ref="J2:L2"/>
    <mergeCell ref="G11:G12"/>
    <mergeCell ref="F11:F12"/>
    <mergeCell ref="K11:K12"/>
    <mergeCell ref="H11:H12"/>
    <mergeCell ref="J5:M5"/>
    <mergeCell ref="J4:L4"/>
    <mergeCell ref="B11:B12"/>
    <mergeCell ref="L11:L12"/>
    <mergeCell ref="B9:M9"/>
    <mergeCell ref="M11:M12"/>
    <mergeCell ref="C11:C12"/>
    <mergeCell ref="E11:E12"/>
  </mergeCells>
  <printOptions horizontalCentered="1"/>
  <pageMargins left="0.3937007874015748" right="0.11811023622047245" top="0.1968503937007874" bottom="0.1968503937007874" header="0" footer="0"/>
  <pageSetup fitToHeight="1" fitToWidth="1" horizontalDpi="240" verticalDpi="24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T57"/>
  <sheetViews>
    <sheetView zoomScaleSheetLayoutView="80" workbookViewId="0" topLeftCell="A10">
      <selection activeCell="B9" sqref="B9:M9"/>
    </sheetView>
  </sheetViews>
  <sheetFormatPr defaultColWidth="9.140625" defaultRowHeight="12.75"/>
  <cols>
    <col min="1" max="1" width="4.00390625" style="0" customWidth="1"/>
    <col min="2" max="2" width="4.140625" style="0" customWidth="1"/>
    <col min="3" max="3" width="4.8515625" style="55" customWidth="1"/>
    <col min="4" max="4" width="26.140625" style="0" customWidth="1"/>
    <col min="5" max="5" width="9.28125" style="0" customWidth="1"/>
    <col min="6" max="6" width="10.140625" style="0" customWidth="1"/>
    <col min="7" max="9" width="5.7109375" style="0" customWidth="1"/>
    <col min="10" max="10" width="9.8515625" style="0" customWidth="1"/>
    <col min="11" max="12" width="7.8515625" style="0" customWidth="1"/>
    <col min="13" max="13" width="7.8515625" style="20" customWidth="1"/>
    <col min="14" max="14" width="9.00390625" style="0" customWidth="1"/>
    <col min="15" max="15" width="4.28125" style="0" customWidth="1"/>
  </cols>
  <sheetData>
    <row r="1" spans="2:17" s="1" customFormat="1" ht="12.75" customHeight="1">
      <c r="B1" s="94"/>
      <c r="C1" s="94"/>
      <c r="D1" s="440" t="s">
        <v>0</v>
      </c>
      <c r="E1" s="440"/>
      <c r="F1" s="440"/>
      <c r="G1" s="440"/>
      <c r="H1" s="440"/>
      <c r="I1" s="440"/>
      <c r="J1" s="452" t="s">
        <v>191</v>
      </c>
      <c r="K1" s="452"/>
      <c r="L1" s="452"/>
      <c r="M1" s="61"/>
      <c r="O1" s="3"/>
      <c r="P1" s="4"/>
      <c r="Q1"/>
    </row>
    <row r="2" spans="2:16" s="1" customFormat="1" ht="12.75" customHeight="1">
      <c r="B2" s="74"/>
      <c r="C2" s="74"/>
      <c r="D2" s="441" t="s">
        <v>1</v>
      </c>
      <c r="E2" s="441"/>
      <c r="F2" s="441"/>
      <c r="G2" s="441"/>
      <c r="H2" s="441"/>
      <c r="I2" s="441"/>
      <c r="J2" s="452" t="s">
        <v>192</v>
      </c>
      <c r="K2" s="452"/>
      <c r="L2" s="452"/>
      <c r="M2" s="61"/>
      <c r="O2" s="6"/>
      <c r="P2" s="7"/>
    </row>
    <row r="3" spans="2:16" s="1" customFormat="1" ht="20.25" customHeight="1">
      <c r="B3" s="75"/>
      <c r="C3" s="75"/>
      <c r="D3" s="442" t="s">
        <v>120</v>
      </c>
      <c r="E3" s="442"/>
      <c r="F3" s="442"/>
      <c r="G3" s="442"/>
      <c r="H3" s="442"/>
      <c r="I3" s="442"/>
      <c r="J3" s="75"/>
      <c r="O3" s="8"/>
      <c r="P3" s="4"/>
    </row>
    <row r="4" spans="2:16" s="1" customFormat="1" ht="12.75" customHeight="1">
      <c r="B4" s="61"/>
      <c r="C4" s="61"/>
      <c r="D4" s="443" t="s">
        <v>185</v>
      </c>
      <c r="E4" s="443"/>
      <c r="F4" s="443"/>
      <c r="G4" s="443"/>
      <c r="H4" s="443"/>
      <c r="I4" s="443"/>
      <c r="J4" s="457" t="s">
        <v>28</v>
      </c>
      <c r="K4" s="457"/>
      <c r="L4" s="457"/>
      <c r="O4" s="9"/>
      <c r="P4" s="4"/>
    </row>
    <row r="5" spans="2:16" s="1" customFormat="1" ht="12.75" customHeight="1">
      <c r="B5" s="60"/>
      <c r="C5" s="60"/>
      <c r="D5" s="60"/>
      <c r="E5" s="60"/>
      <c r="F5" s="60"/>
      <c r="G5" s="60"/>
      <c r="H5" s="60"/>
      <c r="I5" s="60"/>
      <c r="J5" s="452" t="s">
        <v>193</v>
      </c>
      <c r="K5" s="452"/>
      <c r="L5" s="452"/>
      <c r="M5" s="452"/>
      <c r="N5" s="61"/>
      <c r="O5" s="9"/>
      <c r="P5" s="4"/>
    </row>
    <row r="6" spans="2:16" s="1" customFormat="1" ht="12.75" customHeight="1">
      <c r="B6" s="106"/>
      <c r="C6" s="106"/>
      <c r="D6" s="453" t="s">
        <v>26</v>
      </c>
      <c r="E6" s="453"/>
      <c r="F6" s="453"/>
      <c r="G6" s="453"/>
      <c r="H6" s="453"/>
      <c r="I6" s="453"/>
      <c r="J6" s="452" t="s">
        <v>194</v>
      </c>
      <c r="K6" s="452"/>
      <c r="L6" s="452"/>
      <c r="M6" s="452"/>
      <c r="O6" s="9"/>
      <c r="P6" s="4"/>
    </row>
    <row r="7" spans="2:16" s="1" customFormat="1" ht="20.25" customHeight="1">
      <c r="B7" s="76"/>
      <c r="C7" s="76"/>
      <c r="D7" s="454" t="s">
        <v>2</v>
      </c>
      <c r="E7" s="454"/>
      <c r="F7" s="454"/>
      <c r="G7" s="454"/>
      <c r="H7" s="454"/>
      <c r="I7" s="454"/>
      <c r="J7" s="76"/>
      <c r="K7" s="76"/>
      <c r="N7" s="76"/>
      <c r="O7" s="8"/>
      <c r="P7" s="4"/>
    </row>
    <row r="8" spans="14:20" s="1" customFormat="1" ht="12.75" customHeight="1">
      <c r="N8" s="4"/>
      <c r="S8" s="75"/>
      <c r="T8" s="75"/>
    </row>
    <row r="9" spans="2:19" s="1" customFormat="1" ht="53.25" customHeight="1">
      <c r="B9" s="473" t="s">
        <v>41</v>
      </c>
      <c r="C9" s="473"/>
      <c r="D9" s="473"/>
      <c r="E9" s="473"/>
      <c r="F9" s="473"/>
      <c r="G9" s="473"/>
      <c r="H9" s="473"/>
      <c r="I9" s="473"/>
      <c r="J9" s="473"/>
      <c r="K9" s="473"/>
      <c r="L9" s="473"/>
      <c r="M9" s="473"/>
      <c r="N9" s="4"/>
      <c r="S9" s="76"/>
    </row>
    <row r="10" spans="3:14" s="1" customFormat="1" ht="12.75" customHeight="1" thickBot="1">
      <c r="C10" s="2"/>
      <c r="D10" s="10"/>
      <c r="E10" s="11"/>
      <c r="F10" s="11"/>
      <c r="G10" s="11"/>
      <c r="H10" s="12"/>
      <c r="I10" s="5"/>
      <c r="J10" s="5"/>
      <c r="K10" s="5"/>
      <c r="L10" s="5"/>
      <c r="M10" s="13"/>
      <c r="N10" s="4"/>
    </row>
    <row r="11" spans="2:14" ht="15.75" customHeight="1">
      <c r="B11" s="444" t="s">
        <v>11</v>
      </c>
      <c r="C11" s="446" t="s">
        <v>12</v>
      </c>
      <c r="D11" s="448" t="s">
        <v>5</v>
      </c>
      <c r="E11" s="450" t="s">
        <v>68</v>
      </c>
      <c r="F11" s="430" t="s">
        <v>25</v>
      </c>
      <c r="G11" s="448" t="s">
        <v>6</v>
      </c>
      <c r="H11" s="448"/>
      <c r="I11" s="448"/>
      <c r="J11" s="474" t="s">
        <v>39</v>
      </c>
      <c r="K11" s="468" t="s">
        <v>40</v>
      </c>
      <c r="L11" s="464" t="s">
        <v>8</v>
      </c>
      <c r="M11" s="461" t="s">
        <v>9</v>
      </c>
      <c r="N11" s="476" t="s">
        <v>217</v>
      </c>
    </row>
    <row r="12" spans="2:14" ht="18" customHeight="1" thickBot="1">
      <c r="B12" s="445"/>
      <c r="C12" s="447"/>
      <c r="D12" s="449"/>
      <c r="E12" s="451"/>
      <c r="F12" s="431"/>
      <c r="G12" s="15">
        <v>1</v>
      </c>
      <c r="H12" s="15">
        <v>2</v>
      </c>
      <c r="I12" s="15">
        <v>3</v>
      </c>
      <c r="J12" s="475"/>
      <c r="K12" s="469"/>
      <c r="L12" s="465"/>
      <c r="M12" s="462"/>
      <c r="N12" s="477"/>
    </row>
    <row r="13" spans="2:14" ht="15.75">
      <c r="B13" s="16">
        <f aca="true" t="shared" si="0" ref="B13:B20">B12+1</f>
        <v>1</v>
      </c>
      <c r="C13" s="17">
        <v>18</v>
      </c>
      <c r="D13" s="146" t="s">
        <v>117</v>
      </c>
      <c r="E13" s="175" t="s">
        <v>160</v>
      </c>
      <c r="F13" s="149" t="s">
        <v>65</v>
      </c>
      <c r="G13" s="184">
        <v>1000</v>
      </c>
      <c r="H13" s="184">
        <v>1000</v>
      </c>
      <c r="I13" s="184">
        <v>1000</v>
      </c>
      <c r="J13" s="81">
        <f aca="true" t="shared" si="1" ref="J13:J20">SUM(G13:I13)</f>
        <v>3000</v>
      </c>
      <c r="K13" s="77">
        <v>1000</v>
      </c>
      <c r="L13" s="86">
        <f aca="true" t="shared" si="2" ref="L13:L20">SUM(J13:K13)</f>
        <v>4000</v>
      </c>
      <c r="M13" s="219">
        <f aca="true" t="shared" si="3" ref="M13:M20">RANK(L13,L$13:L$20)</f>
        <v>1</v>
      </c>
      <c r="N13" s="213">
        <f aca="true" t="shared" si="4" ref="N13:N18">INT(((L13/$L$13)+((LOG(6)-LOG(M13))/10))*100)</f>
        <v>107</v>
      </c>
    </row>
    <row r="14" spans="2:14" ht="15.75">
      <c r="B14" s="21">
        <f t="shared" si="0"/>
        <v>2</v>
      </c>
      <c r="C14" s="22">
        <v>3</v>
      </c>
      <c r="D14" s="23" t="s">
        <v>74</v>
      </c>
      <c r="E14" s="24" t="s">
        <v>75</v>
      </c>
      <c r="F14" s="25" t="s">
        <v>65</v>
      </c>
      <c r="G14" s="26">
        <v>938</v>
      </c>
      <c r="H14" s="26">
        <v>921</v>
      </c>
      <c r="I14" s="26">
        <v>1000</v>
      </c>
      <c r="J14" s="82">
        <f t="shared" si="1"/>
        <v>2859</v>
      </c>
      <c r="K14" s="78">
        <v>977</v>
      </c>
      <c r="L14" s="84">
        <f t="shared" si="2"/>
        <v>3836</v>
      </c>
      <c r="M14" s="220">
        <f t="shared" si="3"/>
        <v>2</v>
      </c>
      <c r="N14" s="211">
        <f t="shared" si="4"/>
        <v>100</v>
      </c>
    </row>
    <row r="15" spans="2:14" ht="15.75">
      <c r="B15" s="21">
        <f t="shared" si="0"/>
        <v>3</v>
      </c>
      <c r="C15" s="22">
        <v>2</v>
      </c>
      <c r="D15" s="23" t="s">
        <v>187</v>
      </c>
      <c r="E15" s="24" t="s">
        <v>83</v>
      </c>
      <c r="F15" s="25" t="s">
        <v>65</v>
      </c>
      <c r="G15" s="26">
        <v>1000</v>
      </c>
      <c r="H15" s="26">
        <v>1000</v>
      </c>
      <c r="I15" s="26">
        <v>748</v>
      </c>
      <c r="J15" s="82">
        <f t="shared" si="1"/>
        <v>2748</v>
      </c>
      <c r="K15" s="78">
        <v>980</v>
      </c>
      <c r="L15" s="84">
        <f t="shared" si="2"/>
        <v>3728</v>
      </c>
      <c r="M15" s="220">
        <f t="shared" si="3"/>
        <v>3</v>
      </c>
      <c r="N15" s="211">
        <f t="shared" si="4"/>
        <v>96</v>
      </c>
    </row>
    <row r="16" spans="2:14" ht="15.75">
      <c r="B16" s="21">
        <f t="shared" si="0"/>
        <v>4</v>
      </c>
      <c r="C16" s="30">
        <v>32</v>
      </c>
      <c r="D16" s="27" t="s">
        <v>159</v>
      </c>
      <c r="E16" s="28" t="s">
        <v>63</v>
      </c>
      <c r="F16" s="29" t="s">
        <v>59</v>
      </c>
      <c r="G16" s="31">
        <v>883</v>
      </c>
      <c r="H16" s="31">
        <v>930</v>
      </c>
      <c r="I16" s="31">
        <v>804</v>
      </c>
      <c r="J16" s="82">
        <f t="shared" si="1"/>
        <v>2617</v>
      </c>
      <c r="K16" s="78">
        <v>997</v>
      </c>
      <c r="L16" s="84">
        <f t="shared" si="2"/>
        <v>3614</v>
      </c>
      <c r="M16" s="220">
        <f t="shared" si="3"/>
        <v>4</v>
      </c>
      <c r="N16" s="211">
        <f t="shared" si="4"/>
        <v>92</v>
      </c>
    </row>
    <row r="17" spans="2:14" ht="15.75">
      <c r="B17" s="21">
        <f t="shared" si="0"/>
        <v>5</v>
      </c>
      <c r="C17" s="22">
        <v>19</v>
      </c>
      <c r="D17" s="34" t="s">
        <v>118</v>
      </c>
      <c r="E17" s="158" t="s">
        <v>161</v>
      </c>
      <c r="F17" s="127" t="s">
        <v>65</v>
      </c>
      <c r="G17" s="196">
        <v>872</v>
      </c>
      <c r="H17" s="26">
        <v>569</v>
      </c>
      <c r="I17" s="26">
        <v>988</v>
      </c>
      <c r="J17" s="82">
        <f t="shared" si="1"/>
        <v>2429</v>
      </c>
      <c r="K17" s="78">
        <v>585</v>
      </c>
      <c r="L17" s="84">
        <f t="shared" si="2"/>
        <v>3014</v>
      </c>
      <c r="M17" s="220">
        <f t="shared" si="3"/>
        <v>5</v>
      </c>
      <c r="N17" s="211">
        <f t="shared" si="4"/>
        <v>76</v>
      </c>
    </row>
    <row r="18" spans="2:14" ht="15.75">
      <c r="B18" s="21">
        <f t="shared" si="0"/>
        <v>6</v>
      </c>
      <c r="C18" s="22">
        <v>41</v>
      </c>
      <c r="D18" s="23" t="s">
        <v>98</v>
      </c>
      <c r="E18" s="24" t="s">
        <v>99</v>
      </c>
      <c r="F18" s="25" t="s">
        <v>64</v>
      </c>
      <c r="G18" s="26">
        <v>639</v>
      </c>
      <c r="H18" s="26">
        <v>659</v>
      </c>
      <c r="I18" s="26">
        <v>485</v>
      </c>
      <c r="J18" s="82">
        <f t="shared" si="1"/>
        <v>1783</v>
      </c>
      <c r="K18" s="78" t="s">
        <v>167</v>
      </c>
      <c r="L18" s="84">
        <f t="shared" si="2"/>
        <v>1783</v>
      </c>
      <c r="M18" s="220">
        <f t="shared" si="3"/>
        <v>6</v>
      </c>
      <c r="N18" s="211">
        <f t="shared" si="4"/>
        <v>44</v>
      </c>
    </row>
    <row r="19" spans="2:14" ht="15.75">
      <c r="B19" s="21">
        <f t="shared" si="0"/>
        <v>7</v>
      </c>
      <c r="C19" s="22">
        <v>45</v>
      </c>
      <c r="D19" s="23" t="s">
        <v>100</v>
      </c>
      <c r="E19" s="24" t="s">
        <v>101</v>
      </c>
      <c r="F19" s="25" t="s">
        <v>64</v>
      </c>
      <c r="G19" s="26" t="s">
        <v>167</v>
      </c>
      <c r="H19" s="26" t="s">
        <v>167</v>
      </c>
      <c r="I19" s="26" t="s">
        <v>167</v>
      </c>
      <c r="J19" s="82">
        <f t="shared" si="1"/>
        <v>0</v>
      </c>
      <c r="K19" s="78" t="s">
        <v>167</v>
      </c>
      <c r="L19" s="84">
        <f t="shared" si="2"/>
        <v>0</v>
      </c>
      <c r="M19" s="220">
        <f t="shared" si="3"/>
        <v>7</v>
      </c>
      <c r="N19" s="211" t="s">
        <v>167</v>
      </c>
    </row>
    <row r="20" spans="2:14" ht="16.5" thickBot="1">
      <c r="B20" s="35">
        <f t="shared" si="0"/>
        <v>8</v>
      </c>
      <c r="C20" s="36">
        <v>6</v>
      </c>
      <c r="D20" s="142" t="s">
        <v>138</v>
      </c>
      <c r="E20" s="160">
        <v>3156</v>
      </c>
      <c r="F20" s="143" t="s">
        <v>65</v>
      </c>
      <c r="G20" s="195" t="s">
        <v>167</v>
      </c>
      <c r="H20" s="39" t="s">
        <v>167</v>
      </c>
      <c r="I20" s="39" t="s">
        <v>167</v>
      </c>
      <c r="J20" s="83">
        <f t="shared" si="1"/>
        <v>0</v>
      </c>
      <c r="K20" s="79" t="s">
        <v>167</v>
      </c>
      <c r="L20" s="194">
        <f t="shared" si="2"/>
        <v>0</v>
      </c>
      <c r="M20" s="221">
        <f t="shared" si="3"/>
        <v>7</v>
      </c>
      <c r="N20" s="212" t="s">
        <v>167</v>
      </c>
    </row>
    <row r="21" spans="12:13" ht="15" customHeight="1">
      <c r="L21" s="104"/>
      <c r="M21" s="104"/>
    </row>
    <row r="22" spans="11:13" ht="15" customHeight="1">
      <c r="K22" s="104"/>
      <c r="L22" s="104"/>
      <c r="M22" s="104"/>
    </row>
    <row r="23" spans="1:13" ht="20.25" customHeight="1">
      <c r="A23" s="72" t="s">
        <v>200</v>
      </c>
      <c r="B23" s="72"/>
      <c r="C23" s="72"/>
      <c r="D23" s="72"/>
      <c r="E23" s="72"/>
      <c r="G23" s="72"/>
      <c r="I23" s="41"/>
      <c r="J23" s="478" t="s">
        <v>10</v>
      </c>
      <c r="K23" s="478"/>
      <c r="L23" s="104"/>
      <c r="M23" s="104"/>
    </row>
    <row r="24" spans="1:13" ht="20.25" customHeight="1">
      <c r="A24" s="43"/>
      <c r="B24" s="44"/>
      <c r="C24" s="40"/>
      <c r="D24" s="40"/>
      <c r="E24" s="45"/>
      <c r="I24" s="42"/>
      <c r="L24" s="20"/>
      <c r="M24"/>
    </row>
    <row r="25" spans="1:14" ht="20.25" customHeight="1">
      <c r="A25" s="61" t="s">
        <v>202</v>
      </c>
      <c r="B25" s="61"/>
      <c r="C25" s="61"/>
      <c r="D25" s="61"/>
      <c r="E25" s="61"/>
      <c r="G25" s="40"/>
      <c r="I25" s="40" t="s">
        <v>157</v>
      </c>
      <c r="K25" s="46"/>
      <c r="L25" s="46"/>
      <c r="N25" s="20"/>
    </row>
    <row r="26" spans="1:14" ht="20.25" customHeight="1">
      <c r="A26" s="47"/>
      <c r="B26" s="48"/>
      <c r="C26" s="49"/>
      <c r="D26" s="49"/>
      <c r="E26" s="50"/>
      <c r="J26" s="42"/>
      <c r="N26" s="20"/>
    </row>
    <row r="27" spans="1:13" ht="20.25" customHeight="1">
      <c r="A27" s="61" t="s">
        <v>201</v>
      </c>
      <c r="B27" s="61"/>
      <c r="C27" s="61"/>
      <c r="D27" s="61"/>
      <c r="E27" s="61"/>
      <c r="G27" s="40"/>
      <c r="I27" s="40" t="s">
        <v>158</v>
      </c>
      <c r="J27" s="40"/>
      <c r="K27" s="40"/>
      <c r="L27" s="40"/>
      <c r="M27" s="40"/>
    </row>
    <row r="28" spans="3:14" ht="20.25" customHeight="1">
      <c r="C28" s="51"/>
      <c r="D28" s="52"/>
      <c r="E28" s="42"/>
      <c r="F28" s="42"/>
      <c r="G28" s="53"/>
      <c r="H28" s="45"/>
      <c r="I28" s="45"/>
      <c r="J28" s="42"/>
      <c r="N28" s="20"/>
    </row>
    <row r="29" spans="3:14" ht="20.25" customHeight="1">
      <c r="C29" s="45"/>
      <c r="D29" s="42"/>
      <c r="E29" s="54"/>
      <c r="F29" s="54"/>
      <c r="G29" s="52"/>
      <c r="H29" s="72"/>
      <c r="I29" s="72" t="s">
        <v>125</v>
      </c>
      <c r="J29" s="72"/>
      <c r="K29" s="72"/>
      <c r="L29" s="72"/>
      <c r="M29" s="72"/>
      <c r="N29" s="20"/>
    </row>
    <row r="30" spans="11:13" ht="15" customHeight="1">
      <c r="K30" s="103"/>
      <c r="L30" s="103"/>
      <c r="M30" s="103"/>
    </row>
    <row r="31" spans="11:13" ht="15" customHeight="1">
      <c r="K31" s="103"/>
      <c r="L31" s="103"/>
      <c r="M31" s="103"/>
    </row>
    <row r="32" spans="11:13" ht="15" customHeight="1">
      <c r="K32" s="103"/>
      <c r="L32" s="103"/>
      <c r="M32" s="103"/>
    </row>
    <row r="33" spans="11:13" ht="15" customHeight="1">
      <c r="K33" s="103"/>
      <c r="L33" s="103"/>
      <c r="M33" s="103"/>
    </row>
    <row r="34" spans="11:13" ht="15" customHeight="1">
      <c r="K34" s="103"/>
      <c r="L34" s="103"/>
      <c r="M34" s="103"/>
    </row>
    <row r="35" spans="11:13" ht="15" customHeight="1">
      <c r="K35" s="103"/>
      <c r="L35" s="103"/>
      <c r="M35" s="103"/>
    </row>
    <row r="36" spans="11:13" ht="15" customHeight="1">
      <c r="K36" s="103"/>
      <c r="L36" s="103"/>
      <c r="M36" s="103"/>
    </row>
    <row r="37" spans="11:13" ht="15" customHeight="1">
      <c r="K37" s="103"/>
      <c r="L37" s="103"/>
      <c r="M37" s="103"/>
    </row>
    <row r="38" spans="11:13" ht="15" customHeight="1">
      <c r="K38" s="103"/>
      <c r="L38" s="103"/>
      <c r="M38" s="103"/>
    </row>
    <row r="39" spans="11:13" ht="15" customHeight="1">
      <c r="K39" s="103"/>
      <c r="L39" s="103"/>
      <c r="M39" s="103"/>
    </row>
    <row r="40" spans="11:13" ht="15" customHeight="1">
      <c r="K40" s="103"/>
      <c r="L40" s="103"/>
      <c r="M40" s="103"/>
    </row>
    <row r="41" spans="11:13" ht="15" customHeight="1">
      <c r="K41" s="103"/>
      <c r="L41" s="103"/>
      <c r="M41" s="103"/>
    </row>
    <row r="42" spans="11:13" ht="15" customHeight="1">
      <c r="K42" s="103"/>
      <c r="L42" s="103"/>
      <c r="M42" s="103"/>
    </row>
    <row r="43" spans="2:20" s="20" customFormat="1" ht="15" customHeight="1">
      <c r="B43"/>
      <c r="C43" s="55"/>
      <c r="D43"/>
      <c r="E43"/>
      <c r="F43"/>
      <c r="G43"/>
      <c r="H43"/>
      <c r="I43"/>
      <c r="J43"/>
      <c r="K43" s="103"/>
      <c r="L43" s="103"/>
      <c r="M43" s="103"/>
      <c r="N43"/>
      <c r="O43"/>
      <c r="P43"/>
      <c r="Q43"/>
      <c r="R43"/>
      <c r="S43"/>
      <c r="T43"/>
    </row>
    <row r="44" spans="2:20" s="20" customFormat="1" ht="15" customHeight="1">
      <c r="B44"/>
      <c r="C44" s="55"/>
      <c r="D44"/>
      <c r="E44"/>
      <c r="F44"/>
      <c r="G44"/>
      <c r="H44"/>
      <c r="I44"/>
      <c r="J44"/>
      <c r="K44" s="103"/>
      <c r="L44" s="103"/>
      <c r="M44" s="103"/>
      <c r="N44"/>
      <c r="O44"/>
      <c r="P44"/>
      <c r="Q44"/>
      <c r="R44"/>
      <c r="S44"/>
      <c r="T44"/>
    </row>
    <row r="45" spans="2:20" s="20" customFormat="1" ht="15" customHeight="1">
      <c r="B45"/>
      <c r="C45" s="55"/>
      <c r="D45"/>
      <c r="E45"/>
      <c r="F45"/>
      <c r="G45"/>
      <c r="H45"/>
      <c r="I45"/>
      <c r="J45"/>
      <c r="K45" s="103"/>
      <c r="L45" s="103"/>
      <c r="M45" s="103"/>
      <c r="N45"/>
      <c r="O45"/>
      <c r="P45"/>
      <c r="Q45"/>
      <c r="R45"/>
      <c r="S45"/>
      <c r="T45"/>
    </row>
    <row r="46" spans="2:20" s="20" customFormat="1" ht="15" customHeight="1">
      <c r="B46"/>
      <c r="C46" s="55"/>
      <c r="D46"/>
      <c r="E46"/>
      <c r="F46"/>
      <c r="G46"/>
      <c r="H46"/>
      <c r="I46"/>
      <c r="J46"/>
      <c r="K46" s="103"/>
      <c r="L46" s="103"/>
      <c r="M46" s="103"/>
      <c r="N46"/>
      <c r="O46"/>
      <c r="P46"/>
      <c r="Q46"/>
      <c r="R46"/>
      <c r="S46"/>
      <c r="T46"/>
    </row>
    <row r="47" spans="2:20" s="20" customFormat="1" ht="15" customHeight="1">
      <c r="B47"/>
      <c r="C47" s="55"/>
      <c r="D47"/>
      <c r="E47"/>
      <c r="F47"/>
      <c r="G47"/>
      <c r="H47"/>
      <c r="I47"/>
      <c r="J47"/>
      <c r="K47" s="103"/>
      <c r="L47" s="103"/>
      <c r="M47" s="103"/>
      <c r="N47"/>
      <c r="O47"/>
      <c r="P47"/>
      <c r="Q47"/>
      <c r="R47"/>
      <c r="S47"/>
      <c r="T47"/>
    </row>
    <row r="48" spans="2:20" s="20" customFormat="1" ht="15" customHeight="1">
      <c r="B48"/>
      <c r="C48" s="55"/>
      <c r="D48"/>
      <c r="E48"/>
      <c r="F48"/>
      <c r="G48"/>
      <c r="H48"/>
      <c r="I48"/>
      <c r="J48"/>
      <c r="K48" s="103"/>
      <c r="L48" s="103"/>
      <c r="M48" s="103"/>
      <c r="N48"/>
      <c r="O48"/>
      <c r="P48"/>
      <c r="Q48"/>
      <c r="R48"/>
      <c r="S48"/>
      <c r="T48"/>
    </row>
    <row r="49" spans="2:20" s="20" customFormat="1" ht="15" customHeight="1">
      <c r="B49"/>
      <c r="C49" s="55"/>
      <c r="D49"/>
      <c r="E49"/>
      <c r="F49"/>
      <c r="G49"/>
      <c r="H49"/>
      <c r="I49"/>
      <c r="J49"/>
      <c r="K49" s="103"/>
      <c r="L49" s="103"/>
      <c r="M49" s="103"/>
      <c r="N49"/>
      <c r="O49"/>
      <c r="P49"/>
      <c r="Q49"/>
      <c r="R49"/>
      <c r="S49"/>
      <c r="T49"/>
    </row>
    <row r="51" spans="2:20" s="20" customFormat="1" ht="12.75">
      <c r="B51"/>
      <c r="C51" s="55"/>
      <c r="D51"/>
      <c r="E51"/>
      <c r="F51"/>
      <c r="G51"/>
      <c r="H51"/>
      <c r="I51"/>
      <c r="J51"/>
      <c r="K51"/>
      <c r="N51"/>
      <c r="O51"/>
      <c r="P51"/>
      <c r="Q51"/>
      <c r="R51"/>
      <c r="S51"/>
      <c r="T51"/>
    </row>
    <row r="52" spans="2:20" s="20" customFormat="1" ht="12.75">
      <c r="B52"/>
      <c r="C52" s="55"/>
      <c r="D52"/>
      <c r="E52"/>
      <c r="F52"/>
      <c r="G52"/>
      <c r="H52"/>
      <c r="I52"/>
      <c r="J52"/>
      <c r="K52"/>
      <c r="N52"/>
      <c r="O52"/>
      <c r="P52"/>
      <c r="Q52"/>
      <c r="R52"/>
      <c r="S52"/>
      <c r="T52"/>
    </row>
    <row r="53" spans="2:20" s="20" customFormat="1" ht="12.75">
      <c r="B53"/>
      <c r="C53" s="55"/>
      <c r="D53"/>
      <c r="E53"/>
      <c r="F53"/>
      <c r="G53"/>
      <c r="H53"/>
      <c r="I53"/>
      <c r="J53"/>
      <c r="K53"/>
      <c r="N53"/>
      <c r="O53"/>
      <c r="P53"/>
      <c r="Q53"/>
      <c r="R53"/>
      <c r="S53"/>
      <c r="T53"/>
    </row>
    <row r="54" spans="2:20" s="20" customFormat="1" ht="12.75">
      <c r="B54"/>
      <c r="C54" s="55"/>
      <c r="D54"/>
      <c r="E54"/>
      <c r="F54"/>
      <c r="G54"/>
      <c r="H54"/>
      <c r="I54"/>
      <c r="J54"/>
      <c r="K54"/>
      <c r="N54"/>
      <c r="O54"/>
      <c r="P54"/>
      <c r="Q54"/>
      <c r="R54"/>
      <c r="S54"/>
      <c r="T54"/>
    </row>
    <row r="55" spans="2:20" s="20" customFormat="1" ht="15.75">
      <c r="B55"/>
      <c r="C55" s="55"/>
      <c r="D55"/>
      <c r="E55"/>
      <c r="F55"/>
      <c r="G55"/>
      <c r="H55"/>
      <c r="I55"/>
      <c r="J55"/>
      <c r="K55"/>
      <c r="L55" s="40"/>
      <c r="N55"/>
      <c r="O55"/>
      <c r="P55"/>
      <c r="Q55"/>
      <c r="R55"/>
      <c r="S55"/>
      <c r="T55"/>
    </row>
    <row r="56" spans="2:20" s="20" customFormat="1" ht="12.75">
      <c r="B56"/>
      <c r="C56" s="55"/>
      <c r="D56"/>
      <c r="E56"/>
      <c r="F56"/>
      <c r="G56"/>
      <c r="H56"/>
      <c r="I56"/>
      <c r="J56"/>
      <c r="K56"/>
      <c r="N56"/>
      <c r="O56"/>
      <c r="P56"/>
      <c r="Q56"/>
      <c r="R56"/>
      <c r="S56"/>
      <c r="T56"/>
    </row>
    <row r="57" spans="2:20" s="20" customFormat="1" ht="12.75">
      <c r="B57"/>
      <c r="C57" s="55"/>
      <c r="D57"/>
      <c r="E57"/>
      <c r="F57"/>
      <c r="G57"/>
      <c r="H57"/>
      <c r="I57"/>
      <c r="J57"/>
      <c r="K57"/>
      <c r="N57"/>
      <c r="O57"/>
      <c r="P57"/>
      <c r="Q57"/>
      <c r="R57"/>
      <c r="S57"/>
      <c r="T57"/>
    </row>
  </sheetData>
  <sheetProtection/>
  <mergeCells count="24">
    <mergeCell ref="N11:N12"/>
    <mergeCell ref="J23:K23"/>
    <mergeCell ref="L11:L12"/>
    <mergeCell ref="M11:M12"/>
    <mergeCell ref="J2:L2"/>
    <mergeCell ref="D3:I3"/>
    <mergeCell ref="D4:I4"/>
    <mergeCell ref="J4:L4"/>
    <mergeCell ref="D11:D12"/>
    <mergeCell ref="D7:I7"/>
    <mergeCell ref="D1:I1"/>
    <mergeCell ref="J5:M5"/>
    <mergeCell ref="D6:I6"/>
    <mergeCell ref="J6:M6"/>
    <mergeCell ref="J1:L1"/>
    <mergeCell ref="D2:I2"/>
    <mergeCell ref="B9:M9"/>
    <mergeCell ref="K11:K12"/>
    <mergeCell ref="J11:J12"/>
    <mergeCell ref="C11:C12"/>
    <mergeCell ref="E11:E12"/>
    <mergeCell ref="F11:F12"/>
    <mergeCell ref="G11:I11"/>
    <mergeCell ref="B11:B12"/>
  </mergeCells>
  <printOptions horizontalCentered="1"/>
  <pageMargins left="0.3937007874015748" right="0.11811023622047245" top="0.1968503937007874" bottom="0.1968503937007874" header="0" footer="0"/>
  <pageSetup fitToHeight="1" fitToWidth="1" horizontalDpi="240" verticalDpi="24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T69"/>
  <sheetViews>
    <sheetView zoomScaleSheetLayoutView="80" workbookViewId="0" topLeftCell="A1">
      <selection activeCell="B8" sqref="B8:K8"/>
    </sheetView>
  </sheetViews>
  <sheetFormatPr defaultColWidth="9.140625" defaultRowHeight="12.75"/>
  <cols>
    <col min="1" max="1" width="4.00390625" style="55" customWidth="1"/>
    <col min="2" max="2" width="4.140625" style="0" customWidth="1"/>
    <col min="3" max="3" width="4.8515625" style="0" customWidth="1"/>
    <col min="4" max="4" width="26.140625" style="0" customWidth="1"/>
    <col min="5" max="5" width="9.28125" style="0" customWidth="1"/>
    <col min="6" max="6" width="10.140625" style="0" customWidth="1"/>
    <col min="7" max="7" width="12.8515625" style="0" customWidth="1"/>
    <col min="8" max="10" width="9.7109375" style="0" customWidth="1"/>
    <col min="11" max="11" width="8.8515625" style="0" customWidth="1"/>
    <col min="12" max="12" width="12.140625" style="20" customWidth="1"/>
    <col min="13" max="13" width="6.8515625" style="20" customWidth="1"/>
    <col min="14" max="14" width="7.140625" style="0" customWidth="1"/>
  </cols>
  <sheetData>
    <row r="1" spans="2:17" s="1" customFormat="1" ht="12.75" customHeight="1">
      <c r="B1" s="94"/>
      <c r="C1" s="94"/>
      <c r="D1" s="440" t="s">
        <v>0</v>
      </c>
      <c r="E1" s="440"/>
      <c r="F1" s="440"/>
      <c r="G1" s="440"/>
      <c r="H1" s="440"/>
      <c r="I1" s="440"/>
      <c r="J1" s="452" t="s">
        <v>191</v>
      </c>
      <c r="K1" s="452"/>
      <c r="L1" s="452"/>
      <c r="M1" s="61"/>
      <c r="O1" s="3"/>
      <c r="P1" s="4"/>
      <c r="Q1"/>
    </row>
    <row r="2" spans="2:16" s="1" customFormat="1" ht="12.75" customHeight="1">
      <c r="B2" s="74"/>
      <c r="C2" s="74"/>
      <c r="D2" s="441" t="s">
        <v>1</v>
      </c>
      <c r="E2" s="441"/>
      <c r="F2" s="441"/>
      <c r="G2" s="441"/>
      <c r="H2" s="441"/>
      <c r="I2" s="441"/>
      <c r="J2" s="452" t="s">
        <v>192</v>
      </c>
      <c r="K2" s="452"/>
      <c r="L2" s="452"/>
      <c r="M2" s="61"/>
      <c r="O2" s="6"/>
      <c r="P2" s="7"/>
    </row>
    <row r="3" spans="2:16" s="1" customFormat="1" ht="20.25" customHeight="1">
      <c r="B3" s="75"/>
      <c r="C3" s="75"/>
      <c r="D3" s="442" t="s">
        <v>120</v>
      </c>
      <c r="E3" s="442"/>
      <c r="F3" s="442"/>
      <c r="G3" s="442"/>
      <c r="H3" s="442"/>
      <c r="I3" s="442"/>
      <c r="J3" s="75"/>
      <c r="O3" s="8"/>
      <c r="P3" s="4"/>
    </row>
    <row r="4" spans="2:16" s="1" customFormat="1" ht="12.75" customHeight="1">
      <c r="B4" s="61"/>
      <c r="C4" s="61"/>
      <c r="D4" s="443" t="s">
        <v>185</v>
      </c>
      <c r="E4" s="443"/>
      <c r="F4" s="443"/>
      <c r="G4" s="443"/>
      <c r="H4" s="443"/>
      <c r="I4" s="443"/>
      <c r="J4" s="457" t="s">
        <v>28</v>
      </c>
      <c r="K4" s="457"/>
      <c r="L4" s="457"/>
      <c r="O4" s="9"/>
      <c r="P4" s="4"/>
    </row>
    <row r="5" spans="2:16" s="1" customFormat="1" ht="12.75" customHeight="1">
      <c r="B5" s="60"/>
      <c r="C5" s="60"/>
      <c r="D5" s="60"/>
      <c r="E5" s="60"/>
      <c r="F5" s="60"/>
      <c r="G5" s="60"/>
      <c r="H5" s="60"/>
      <c r="I5" s="60"/>
      <c r="J5" s="452" t="s">
        <v>193</v>
      </c>
      <c r="K5" s="452"/>
      <c r="L5" s="452"/>
      <c r="M5" s="452"/>
      <c r="N5" s="61"/>
      <c r="O5" s="9"/>
      <c r="P5" s="4"/>
    </row>
    <row r="6" spans="2:16" s="1" customFormat="1" ht="12.75" customHeight="1">
      <c r="B6" s="106"/>
      <c r="C6" s="106"/>
      <c r="D6" s="453" t="s">
        <v>26</v>
      </c>
      <c r="E6" s="453"/>
      <c r="F6" s="453"/>
      <c r="G6" s="453"/>
      <c r="H6" s="453"/>
      <c r="I6" s="453"/>
      <c r="J6" s="452" t="s">
        <v>194</v>
      </c>
      <c r="K6" s="452"/>
      <c r="L6" s="452"/>
      <c r="M6" s="452"/>
      <c r="O6" s="9"/>
      <c r="P6" s="4"/>
    </row>
    <row r="7" spans="2:16" s="1" customFormat="1" ht="20.25" customHeight="1">
      <c r="B7" s="76"/>
      <c r="C7" s="76"/>
      <c r="D7" s="454"/>
      <c r="E7" s="454"/>
      <c r="F7" s="454"/>
      <c r="G7" s="454"/>
      <c r="H7" s="454"/>
      <c r="I7" s="454"/>
      <c r="J7" s="76"/>
      <c r="K7" s="76"/>
      <c r="N7" s="76"/>
      <c r="O7" s="8"/>
      <c r="P7" s="4"/>
    </row>
    <row r="8" spans="1:20" s="1" customFormat="1" ht="20.25" customHeight="1">
      <c r="A8" s="93"/>
      <c r="B8" s="487" t="s">
        <v>42</v>
      </c>
      <c r="C8" s="487"/>
      <c r="D8" s="487"/>
      <c r="E8" s="487"/>
      <c r="F8" s="487"/>
      <c r="G8" s="487"/>
      <c r="H8" s="487"/>
      <c r="I8" s="487"/>
      <c r="J8" s="487"/>
      <c r="K8" s="487"/>
      <c r="L8" s="93"/>
      <c r="M8" s="93"/>
      <c r="N8" s="8"/>
      <c r="O8" s="4"/>
      <c r="T8" s="76"/>
    </row>
    <row r="9" spans="1:20" s="1" customFormat="1" ht="18.75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"/>
      <c r="O9" s="4"/>
      <c r="T9" s="76"/>
    </row>
    <row r="10" spans="1:20" s="1" customFormat="1" ht="18.75" customHeight="1">
      <c r="A10" s="80"/>
      <c r="B10" s="80"/>
      <c r="D10" s="91"/>
      <c r="E10" s="91"/>
      <c r="F10" s="488" t="s">
        <v>44</v>
      </c>
      <c r="G10" s="488"/>
      <c r="H10" s="80"/>
      <c r="I10" s="80"/>
      <c r="J10" s="80"/>
      <c r="K10" s="80"/>
      <c r="L10" s="80"/>
      <c r="M10" s="80"/>
      <c r="N10" s="8"/>
      <c r="O10" s="4"/>
      <c r="T10" s="76"/>
    </row>
    <row r="11" spans="2:15" s="1" customFormat="1" ht="19.5" thickBot="1">
      <c r="B11" s="90" t="s">
        <v>43</v>
      </c>
      <c r="C11" s="11"/>
      <c r="D11" s="11"/>
      <c r="E11" s="11"/>
      <c r="F11" s="12"/>
      <c r="G11" s="5"/>
      <c r="H11" s="5"/>
      <c r="I11" s="5"/>
      <c r="J11" s="5"/>
      <c r="K11" s="5"/>
      <c r="L11" s="13"/>
      <c r="M11" s="14"/>
      <c r="O11" s="4"/>
    </row>
    <row r="12" spans="2:13" ht="15.75" customHeight="1">
      <c r="B12" s="444" t="s">
        <v>11</v>
      </c>
      <c r="C12" s="446" t="s">
        <v>12</v>
      </c>
      <c r="D12" s="479" t="s">
        <v>5</v>
      </c>
      <c r="E12" s="450" t="s">
        <v>68</v>
      </c>
      <c r="F12" s="430" t="s">
        <v>25</v>
      </c>
      <c r="G12" s="430" t="s">
        <v>69</v>
      </c>
      <c r="H12" s="430" t="s">
        <v>45</v>
      </c>
      <c r="I12" s="430" t="s">
        <v>46</v>
      </c>
      <c r="J12" s="481" t="s">
        <v>8</v>
      </c>
      <c r="K12" s="483" t="s">
        <v>47</v>
      </c>
      <c r="L12"/>
      <c r="M12"/>
    </row>
    <row r="13" spans="2:13" ht="18" customHeight="1" thickBot="1">
      <c r="B13" s="445"/>
      <c r="C13" s="447"/>
      <c r="D13" s="480"/>
      <c r="E13" s="451"/>
      <c r="F13" s="431"/>
      <c r="G13" s="431"/>
      <c r="H13" s="431"/>
      <c r="I13" s="431"/>
      <c r="J13" s="482"/>
      <c r="K13" s="484"/>
      <c r="L13"/>
      <c r="M13"/>
    </row>
    <row r="14" spans="2:13" ht="15.75">
      <c r="B14" s="16">
        <f>B13+1</f>
        <v>1</v>
      </c>
      <c r="C14" s="17">
        <v>3</v>
      </c>
      <c r="D14" s="140" t="s">
        <v>74</v>
      </c>
      <c r="E14" s="141" t="s">
        <v>75</v>
      </c>
      <c r="F14" s="18" t="s">
        <v>65</v>
      </c>
      <c r="G14" s="77" t="s">
        <v>180</v>
      </c>
      <c r="H14" s="88">
        <v>309</v>
      </c>
      <c r="I14" s="77">
        <v>90</v>
      </c>
      <c r="J14" s="86">
        <f>SUM(H14:I14)</f>
        <v>399</v>
      </c>
      <c r="K14" s="197">
        <f>INT(1000*(J14/MAX(J14:J16)))</f>
        <v>938</v>
      </c>
      <c r="L14"/>
      <c r="M14"/>
    </row>
    <row r="15" spans="2:13" ht="15.75">
      <c r="B15" s="21">
        <f>B14+1</f>
        <v>2</v>
      </c>
      <c r="C15" s="22">
        <v>2</v>
      </c>
      <c r="D15" s="23" t="s">
        <v>187</v>
      </c>
      <c r="E15" s="24" t="s">
        <v>83</v>
      </c>
      <c r="F15" s="25" t="s">
        <v>65</v>
      </c>
      <c r="G15" s="78" t="s">
        <v>180</v>
      </c>
      <c r="H15" s="89">
        <v>325</v>
      </c>
      <c r="I15" s="78">
        <v>100</v>
      </c>
      <c r="J15" s="87">
        <f>SUM(H15:I15)</f>
        <v>425</v>
      </c>
      <c r="K15" s="198">
        <f>INT(1000*(J15/MAX(J14:J16)))</f>
        <v>1000</v>
      </c>
      <c r="L15"/>
      <c r="M15"/>
    </row>
    <row r="16" spans="2:13" ht="16.5" thickBot="1">
      <c r="B16" s="35">
        <f>B15+1</f>
        <v>3</v>
      </c>
      <c r="C16" s="36">
        <v>19</v>
      </c>
      <c r="D16" s="142" t="s">
        <v>118</v>
      </c>
      <c r="E16" s="143">
        <v>1950</v>
      </c>
      <c r="F16" s="143" t="s">
        <v>65</v>
      </c>
      <c r="G16" s="79" t="s">
        <v>180</v>
      </c>
      <c r="H16" s="92">
        <v>301</v>
      </c>
      <c r="I16" s="79">
        <v>70</v>
      </c>
      <c r="J16" s="85">
        <f>SUM(H16:I16)</f>
        <v>371</v>
      </c>
      <c r="K16" s="199">
        <f>INT(1000*(J16/MAX(J14:J16)))</f>
        <v>872</v>
      </c>
      <c r="L16"/>
      <c r="M16"/>
    </row>
    <row r="17" spans="2:15" s="1" customFormat="1" ht="19.5" thickBot="1">
      <c r="B17" s="90" t="s">
        <v>67</v>
      </c>
      <c r="C17" s="11"/>
      <c r="D17" s="11"/>
      <c r="E17" s="11"/>
      <c r="F17" s="12"/>
      <c r="G17" s="5"/>
      <c r="H17" s="5"/>
      <c r="I17" s="5"/>
      <c r="J17" s="5"/>
      <c r="K17" s="5"/>
      <c r="L17" s="13"/>
      <c r="M17" s="14"/>
      <c r="O17" s="4"/>
    </row>
    <row r="18" spans="2:13" ht="15.75" customHeight="1">
      <c r="B18" s="444" t="s">
        <v>11</v>
      </c>
      <c r="C18" s="446" t="s">
        <v>12</v>
      </c>
      <c r="D18" s="479" t="s">
        <v>5</v>
      </c>
      <c r="E18" s="450" t="s">
        <v>68</v>
      </c>
      <c r="F18" s="430" t="s">
        <v>25</v>
      </c>
      <c r="G18" s="430" t="s">
        <v>69</v>
      </c>
      <c r="H18" s="430" t="s">
        <v>45</v>
      </c>
      <c r="I18" s="430" t="s">
        <v>46</v>
      </c>
      <c r="J18" s="481" t="s">
        <v>8</v>
      </c>
      <c r="K18" s="483" t="s">
        <v>47</v>
      </c>
      <c r="L18"/>
      <c r="M18"/>
    </row>
    <row r="19" spans="2:13" ht="18" customHeight="1" thickBot="1">
      <c r="B19" s="445"/>
      <c r="C19" s="447"/>
      <c r="D19" s="480"/>
      <c r="E19" s="451"/>
      <c r="F19" s="431"/>
      <c r="G19" s="431"/>
      <c r="H19" s="431"/>
      <c r="I19" s="431"/>
      <c r="J19" s="482"/>
      <c r="K19" s="484"/>
      <c r="L19"/>
      <c r="M19"/>
    </row>
    <row r="20" spans="2:13" ht="15.75">
      <c r="B20" s="16">
        <f>B19+1</f>
        <v>1</v>
      </c>
      <c r="C20" s="17">
        <v>41</v>
      </c>
      <c r="D20" s="140" t="s">
        <v>98</v>
      </c>
      <c r="E20" s="141" t="s">
        <v>99</v>
      </c>
      <c r="F20" s="18" t="s">
        <v>64</v>
      </c>
      <c r="G20" s="77" t="s">
        <v>181</v>
      </c>
      <c r="H20" s="88">
        <v>280</v>
      </c>
      <c r="I20" s="77">
        <v>0</v>
      </c>
      <c r="J20" s="86">
        <f>SUM(H20:I20)</f>
        <v>280</v>
      </c>
      <c r="K20" s="197">
        <f>INT(1000*(J20/MAX(J20:J22)))</f>
        <v>639</v>
      </c>
      <c r="L20"/>
      <c r="M20"/>
    </row>
    <row r="21" spans="2:13" ht="15.75">
      <c r="B21" s="21">
        <f>B20+1</f>
        <v>2</v>
      </c>
      <c r="C21" s="30">
        <v>32</v>
      </c>
      <c r="D21" s="27" t="s">
        <v>159</v>
      </c>
      <c r="E21" s="28" t="s">
        <v>63</v>
      </c>
      <c r="F21" s="29" t="s">
        <v>59</v>
      </c>
      <c r="G21" s="78" t="s">
        <v>180</v>
      </c>
      <c r="H21" s="89">
        <v>297</v>
      </c>
      <c r="I21" s="78">
        <v>90</v>
      </c>
      <c r="J21" s="84">
        <f>SUM(H21:I21)</f>
        <v>387</v>
      </c>
      <c r="K21" s="200">
        <f>INT(1000*(J21/MAX(J20:J22)))</f>
        <v>883</v>
      </c>
      <c r="L21"/>
      <c r="M21"/>
    </row>
    <row r="22" spans="2:13" ht="16.5" thickBot="1">
      <c r="B22" s="35">
        <f>B21+1</f>
        <v>3</v>
      </c>
      <c r="C22" s="36">
        <v>18</v>
      </c>
      <c r="D22" s="142" t="s">
        <v>117</v>
      </c>
      <c r="E22" s="160" t="s">
        <v>160</v>
      </c>
      <c r="F22" s="143" t="s">
        <v>65</v>
      </c>
      <c r="G22" s="79" t="s">
        <v>180</v>
      </c>
      <c r="H22" s="92">
        <v>348</v>
      </c>
      <c r="I22" s="79">
        <v>90</v>
      </c>
      <c r="J22" s="194">
        <f>SUM(H22:I22)</f>
        <v>438</v>
      </c>
      <c r="K22" s="201">
        <f>INT(1000*(J22/MAX(J20:J22)))</f>
        <v>1000</v>
      </c>
      <c r="L22"/>
      <c r="M22"/>
    </row>
    <row r="23" spans="10:11" ht="15" customHeight="1">
      <c r="J23" s="105"/>
      <c r="K23" s="105"/>
    </row>
    <row r="24" spans="1:20" s="1" customFormat="1" ht="18.75" customHeight="1">
      <c r="A24" s="80"/>
      <c r="B24" s="80"/>
      <c r="D24" s="91"/>
      <c r="E24" s="91"/>
      <c r="F24" s="488" t="s">
        <v>48</v>
      </c>
      <c r="G24" s="488"/>
      <c r="H24" s="80"/>
      <c r="I24" s="80"/>
      <c r="J24" s="103"/>
      <c r="K24" s="103"/>
      <c r="L24" s="80"/>
      <c r="M24" s="80"/>
      <c r="N24" s="8"/>
      <c r="O24" s="4"/>
      <c r="T24" s="76"/>
    </row>
    <row r="25" spans="2:15" s="1" customFormat="1" ht="19.5" thickBot="1">
      <c r="B25" s="90" t="s">
        <v>43</v>
      </c>
      <c r="C25" s="11"/>
      <c r="D25" s="11"/>
      <c r="E25" s="11"/>
      <c r="F25" s="12"/>
      <c r="G25" s="5"/>
      <c r="H25" s="5"/>
      <c r="I25" s="5"/>
      <c r="J25" s="5"/>
      <c r="K25" s="5"/>
      <c r="L25" s="13"/>
      <c r="M25" s="14"/>
      <c r="O25" s="4"/>
    </row>
    <row r="26" spans="2:13" ht="15.75" customHeight="1">
      <c r="B26" s="485" t="s">
        <v>11</v>
      </c>
      <c r="C26" s="430" t="s">
        <v>12</v>
      </c>
      <c r="D26" s="479" t="s">
        <v>5</v>
      </c>
      <c r="E26" s="450" t="s">
        <v>68</v>
      </c>
      <c r="F26" s="430" t="s">
        <v>25</v>
      </c>
      <c r="G26" s="430" t="s">
        <v>69</v>
      </c>
      <c r="H26" s="430" t="s">
        <v>45</v>
      </c>
      <c r="I26" s="430" t="s">
        <v>46</v>
      </c>
      <c r="J26" s="481" t="s">
        <v>8</v>
      </c>
      <c r="K26" s="483" t="s">
        <v>47</v>
      </c>
      <c r="L26"/>
      <c r="M26"/>
    </row>
    <row r="27" spans="2:13" ht="18" customHeight="1" thickBot="1">
      <c r="B27" s="486"/>
      <c r="C27" s="431"/>
      <c r="D27" s="480"/>
      <c r="E27" s="451"/>
      <c r="F27" s="431"/>
      <c r="G27" s="431"/>
      <c r="H27" s="431"/>
      <c r="I27" s="431"/>
      <c r="J27" s="482"/>
      <c r="K27" s="484"/>
      <c r="L27"/>
      <c r="M27"/>
    </row>
    <row r="28" spans="2:13" ht="15.75">
      <c r="B28" s="16">
        <f>B27+1</f>
        <v>1</v>
      </c>
      <c r="C28" s="17">
        <v>2</v>
      </c>
      <c r="D28" s="140" t="s">
        <v>187</v>
      </c>
      <c r="E28" s="141" t="s">
        <v>83</v>
      </c>
      <c r="F28" s="18" t="s">
        <v>65</v>
      </c>
      <c r="G28" s="77" t="s">
        <v>180</v>
      </c>
      <c r="H28" s="88">
        <v>324</v>
      </c>
      <c r="I28" s="77">
        <v>80</v>
      </c>
      <c r="J28" s="86">
        <f>SUM(H28:I28)</f>
        <v>404</v>
      </c>
      <c r="K28" s="197">
        <f>INT(1000*(J28/MAX(J28:J30)))</f>
        <v>1000</v>
      </c>
      <c r="L28"/>
      <c r="M28"/>
    </row>
    <row r="29" spans="2:13" ht="15.75">
      <c r="B29" s="21">
        <f>B28+1</f>
        <v>2</v>
      </c>
      <c r="C29" s="30">
        <v>32</v>
      </c>
      <c r="D29" s="27" t="s">
        <v>159</v>
      </c>
      <c r="E29" s="28" t="s">
        <v>63</v>
      </c>
      <c r="F29" s="29" t="s">
        <v>59</v>
      </c>
      <c r="G29" s="78" t="s">
        <v>180</v>
      </c>
      <c r="H29" s="89">
        <v>286</v>
      </c>
      <c r="I29" s="78">
        <v>90</v>
      </c>
      <c r="J29" s="84">
        <f>SUM(H29:I29)</f>
        <v>376</v>
      </c>
      <c r="K29" s="200">
        <f>INT(1000*(J29/MAX(J28:J30)))</f>
        <v>930</v>
      </c>
      <c r="L29"/>
      <c r="M29"/>
    </row>
    <row r="30" spans="2:13" ht="16.5" thickBot="1">
      <c r="B30" s="35">
        <f>B29+1</f>
        <v>3</v>
      </c>
      <c r="C30" s="36">
        <v>19</v>
      </c>
      <c r="D30" s="142" t="s">
        <v>118</v>
      </c>
      <c r="E30" s="160" t="s">
        <v>161</v>
      </c>
      <c r="F30" s="143" t="s">
        <v>65</v>
      </c>
      <c r="G30" s="79" t="s">
        <v>180</v>
      </c>
      <c r="H30" s="92">
        <v>160</v>
      </c>
      <c r="I30" s="79">
        <v>70</v>
      </c>
      <c r="J30" s="194">
        <f>SUM(H30:I30)</f>
        <v>230</v>
      </c>
      <c r="K30" s="201">
        <f>INT(1000*(J30/MAX(J28:J422)))</f>
        <v>506</v>
      </c>
      <c r="L30"/>
      <c r="M30"/>
    </row>
    <row r="31" spans="2:15" s="1" customFormat="1" ht="19.5" thickBot="1">
      <c r="B31" s="90" t="s">
        <v>67</v>
      </c>
      <c r="C31" s="11"/>
      <c r="D31" s="11"/>
      <c r="E31" s="11"/>
      <c r="F31" s="12"/>
      <c r="G31" s="5"/>
      <c r="H31" s="5"/>
      <c r="I31" s="5"/>
      <c r="J31" s="5"/>
      <c r="K31" s="5"/>
      <c r="L31" s="13"/>
      <c r="M31" s="14"/>
      <c r="O31" s="4"/>
    </row>
    <row r="32" spans="2:13" ht="15.75" customHeight="1">
      <c r="B32" s="444" t="s">
        <v>11</v>
      </c>
      <c r="C32" s="446" t="s">
        <v>12</v>
      </c>
      <c r="D32" s="479" t="s">
        <v>5</v>
      </c>
      <c r="E32" s="450" t="s">
        <v>68</v>
      </c>
      <c r="F32" s="430" t="s">
        <v>25</v>
      </c>
      <c r="G32" s="430" t="s">
        <v>69</v>
      </c>
      <c r="H32" s="430" t="s">
        <v>45</v>
      </c>
      <c r="I32" s="430" t="s">
        <v>46</v>
      </c>
      <c r="J32" s="481" t="s">
        <v>8</v>
      </c>
      <c r="K32" s="483" t="s">
        <v>47</v>
      </c>
      <c r="L32"/>
      <c r="M32"/>
    </row>
    <row r="33" spans="2:13" ht="18" customHeight="1" thickBot="1">
      <c r="B33" s="445"/>
      <c r="C33" s="447"/>
      <c r="D33" s="480"/>
      <c r="E33" s="451"/>
      <c r="F33" s="431"/>
      <c r="G33" s="431"/>
      <c r="H33" s="431"/>
      <c r="I33" s="431"/>
      <c r="J33" s="482"/>
      <c r="K33" s="484"/>
      <c r="L33"/>
      <c r="M33"/>
    </row>
    <row r="34" spans="2:13" ht="15.75">
      <c r="B34" s="16">
        <f>B33+1</f>
        <v>1</v>
      </c>
      <c r="C34" s="17">
        <v>18</v>
      </c>
      <c r="D34" s="146" t="s">
        <v>117</v>
      </c>
      <c r="E34" s="175" t="s">
        <v>160</v>
      </c>
      <c r="F34" s="149" t="s">
        <v>65</v>
      </c>
      <c r="G34" s="77" t="s">
        <v>180</v>
      </c>
      <c r="H34" s="88">
        <v>292</v>
      </c>
      <c r="I34" s="77">
        <v>90</v>
      </c>
      <c r="J34" s="86">
        <f>SUM(H34:I34)</f>
        <v>382</v>
      </c>
      <c r="K34" s="197">
        <f>INT(1000*(J34/MAX(J34:J36)))</f>
        <v>1000</v>
      </c>
      <c r="L34"/>
      <c r="M34"/>
    </row>
    <row r="35" spans="2:13" ht="15.75">
      <c r="B35" s="21">
        <f>B34+1</f>
        <v>2</v>
      </c>
      <c r="C35" s="22">
        <v>3</v>
      </c>
      <c r="D35" s="23" t="s">
        <v>74</v>
      </c>
      <c r="E35" s="24" t="s">
        <v>75</v>
      </c>
      <c r="F35" s="25" t="s">
        <v>65</v>
      </c>
      <c r="G35" s="78" t="s">
        <v>180</v>
      </c>
      <c r="H35" s="89">
        <v>262</v>
      </c>
      <c r="I35" s="78">
        <v>90</v>
      </c>
      <c r="J35" s="84">
        <f>SUM(H35:I35)</f>
        <v>352</v>
      </c>
      <c r="K35" s="200">
        <f>INT(1000*(J35/MAX(J34:J36)))</f>
        <v>921</v>
      </c>
      <c r="L35"/>
      <c r="M35"/>
    </row>
    <row r="36" spans="2:13" ht="16.5" thickBot="1">
      <c r="B36" s="35">
        <f>B35+1</f>
        <v>3</v>
      </c>
      <c r="C36" s="36">
        <v>41</v>
      </c>
      <c r="D36" s="37" t="s">
        <v>98</v>
      </c>
      <c r="E36" s="56" t="s">
        <v>99</v>
      </c>
      <c r="F36" s="38" t="s">
        <v>64</v>
      </c>
      <c r="G36" s="79" t="s">
        <v>181</v>
      </c>
      <c r="H36" s="92">
        <v>252</v>
      </c>
      <c r="I36" s="79">
        <v>0</v>
      </c>
      <c r="J36" s="194">
        <f>SUM(H36:I36)</f>
        <v>252</v>
      </c>
      <c r="K36" s="201">
        <f>INT(1000*(J36/MAX(J34:J36)))</f>
        <v>659</v>
      </c>
      <c r="L36"/>
      <c r="M36"/>
    </row>
    <row r="37" spans="10:11" ht="15" customHeight="1">
      <c r="J37" s="105"/>
      <c r="K37" s="105"/>
    </row>
    <row r="38" spans="1:20" s="1" customFormat="1" ht="18.75" customHeight="1">
      <c r="A38" s="80"/>
      <c r="B38" s="80"/>
      <c r="D38" s="91"/>
      <c r="E38" s="91"/>
      <c r="F38" s="488" t="s">
        <v>49</v>
      </c>
      <c r="G38" s="488"/>
      <c r="H38" s="80"/>
      <c r="I38" s="80"/>
      <c r="J38" s="103"/>
      <c r="K38" s="103"/>
      <c r="L38" s="80"/>
      <c r="M38" s="80"/>
      <c r="N38" s="8"/>
      <c r="O38" s="4"/>
      <c r="T38" s="76"/>
    </row>
    <row r="39" spans="2:15" s="1" customFormat="1" ht="19.5" thickBot="1">
      <c r="B39" s="90" t="s">
        <v>43</v>
      </c>
      <c r="C39" s="11"/>
      <c r="D39" s="11"/>
      <c r="E39" s="11"/>
      <c r="F39" s="12"/>
      <c r="G39" s="5"/>
      <c r="H39" s="5"/>
      <c r="I39" s="5"/>
      <c r="J39" s="5"/>
      <c r="K39" s="5"/>
      <c r="L39" s="13"/>
      <c r="M39" s="14"/>
      <c r="O39" s="4"/>
    </row>
    <row r="40" spans="2:13" ht="15.75" customHeight="1">
      <c r="B40" s="444" t="s">
        <v>11</v>
      </c>
      <c r="C40" s="446" t="s">
        <v>12</v>
      </c>
      <c r="D40" s="479" t="s">
        <v>5</v>
      </c>
      <c r="E40" s="450" t="s">
        <v>68</v>
      </c>
      <c r="F40" s="430" t="s">
        <v>25</v>
      </c>
      <c r="G40" s="430" t="s">
        <v>69</v>
      </c>
      <c r="H40" s="430" t="s">
        <v>45</v>
      </c>
      <c r="I40" s="430" t="s">
        <v>46</v>
      </c>
      <c r="J40" s="481" t="s">
        <v>8</v>
      </c>
      <c r="K40" s="483" t="s">
        <v>47</v>
      </c>
      <c r="L40"/>
      <c r="M40"/>
    </row>
    <row r="41" spans="2:13" ht="18" customHeight="1" thickBot="1">
      <c r="B41" s="445"/>
      <c r="C41" s="447"/>
      <c r="D41" s="480"/>
      <c r="E41" s="451"/>
      <c r="F41" s="431"/>
      <c r="G41" s="431"/>
      <c r="H41" s="431"/>
      <c r="I41" s="431"/>
      <c r="J41" s="482"/>
      <c r="K41" s="484"/>
      <c r="L41"/>
      <c r="M41"/>
    </row>
    <row r="42" spans="2:13" ht="15.75">
      <c r="B42" s="16">
        <f>B41+1</f>
        <v>1</v>
      </c>
      <c r="C42" s="17">
        <v>2</v>
      </c>
      <c r="D42" s="140" t="s">
        <v>187</v>
      </c>
      <c r="E42" s="141" t="s">
        <v>83</v>
      </c>
      <c r="F42" s="18" t="s">
        <v>65</v>
      </c>
      <c r="G42" s="77" t="s">
        <v>180</v>
      </c>
      <c r="H42" s="88">
        <v>333</v>
      </c>
      <c r="I42" s="77">
        <v>0</v>
      </c>
      <c r="J42" s="86">
        <f>SUM(H42:I42)</f>
        <v>333</v>
      </c>
      <c r="K42" s="197">
        <f>INT(1000*(J42/MAX(J42:J44)))</f>
        <v>748</v>
      </c>
      <c r="L42"/>
      <c r="M42"/>
    </row>
    <row r="43" spans="2:13" ht="15.75">
      <c r="B43" s="21">
        <f>B42+1</f>
        <v>2</v>
      </c>
      <c r="C43" s="22">
        <v>3</v>
      </c>
      <c r="D43" s="23" t="s">
        <v>74</v>
      </c>
      <c r="E43" s="24" t="s">
        <v>75</v>
      </c>
      <c r="F43" s="25" t="s">
        <v>65</v>
      </c>
      <c r="G43" s="78" t="s">
        <v>180</v>
      </c>
      <c r="H43" s="89">
        <v>345</v>
      </c>
      <c r="I43" s="78">
        <v>100</v>
      </c>
      <c r="J43" s="84">
        <f>SUM(H43:I43)</f>
        <v>445</v>
      </c>
      <c r="K43" s="200">
        <f>INT(1000*(J43/MAX(J42:J44)))</f>
        <v>1000</v>
      </c>
      <c r="L43"/>
      <c r="M43"/>
    </row>
    <row r="44" spans="2:13" ht="16.5" thickBot="1">
      <c r="B44" s="35">
        <f>B43+1</f>
        <v>3</v>
      </c>
      <c r="C44" s="36">
        <v>19</v>
      </c>
      <c r="D44" s="142" t="s">
        <v>118</v>
      </c>
      <c r="E44" s="160" t="s">
        <v>161</v>
      </c>
      <c r="F44" s="143" t="s">
        <v>65</v>
      </c>
      <c r="G44" s="79" t="s">
        <v>180</v>
      </c>
      <c r="H44" s="92">
        <v>360</v>
      </c>
      <c r="I44" s="79">
        <v>80</v>
      </c>
      <c r="J44" s="194">
        <f>SUM(H44:I44)</f>
        <v>440</v>
      </c>
      <c r="K44" s="201">
        <f>INT(1000*(J44/MAX(J42:J44)))</f>
        <v>988</v>
      </c>
      <c r="L44"/>
      <c r="M44"/>
    </row>
    <row r="45" spans="2:15" s="1" customFormat="1" ht="19.5" thickBot="1">
      <c r="B45" s="90" t="s">
        <v>67</v>
      </c>
      <c r="C45" s="11"/>
      <c r="D45" s="11"/>
      <c r="E45" s="11"/>
      <c r="F45" s="12"/>
      <c r="G45" s="5"/>
      <c r="H45" s="5"/>
      <c r="I45" s="5"/>
      <c r="J45" s="5"/>
      <c r="K45" s="5"/>
      <c r="L45" s="13"/>
      <c r="M45" s="14"/>
      <c r="O45" s="4"/>
    </row>
    <row r="46" spans="2:13" ht="15.75" customHeight="1">
      <c r="B46" s="444" t="s">
        <v>11</v>
      </c>
      <c r="C46" s="446" t="s">
        <v>12</v>
      </c>
      <c r="D46" s="479" t="s">
        <v>5</v>
      </c>
      <c r="E46" s="450" t="s">
        <v>68</v>
      </c>
      <c r="F46" s="430" t="s">
        <v>25</v>
      </c>
      <c r="G46" s="430" t="s">
        <v>69</v>
      </c>
      <c r="H46" s="430" t="s">
        <v>45</v>
      </c>
      <c r="I46" s="430" t="s">
        <v>46</v>
      </c>
      <c r="J46" s="481" t="s">
        <v>8</v>
      </c>
      <c r="K46" s="483" t="s">
        <v>47</v>
      </c>
      <c r="L46"/>
      <c r="M46"/>
    </row>
    <row r="47" spans="2:13" ht="18" customHeight="1" thickBot="1">
      <c r="B47" s="445"/>
      <c r="C47" s="447"/>
      <c r="D47" s="480"/>
      <c r="E47" s="451"/>
      <c r="F47" s="431"/>
      <c r="G47" s="431"/>
      <c r="H47" s="431"/>
      <c r="I47" s="431"/>
      <c r="J47" s="482"/>
      <c r="K47" s="484"/>
      <c r="L47"/>
      <c r="M47"/>
    </row>
    <row r="48" spans="2:13" ht="15.75">
      <c r="B48" s="16">
        <f>B47+1</f>
        <v>1</v>
      </c>
      <c r="C48" s="190">
        <v>32</v>
      </c>
      <c r="D48" s="202" t="s">
        <v>159</v>
      </c>
      <c r="E48" s="169" t="s">
        <v>63</v>
      </c>
      <c r="F48" s="203" t="s">
        <v>59</v>
      </c>
      <c r="G48" s="77" t="s">
        <v>180</v>
      </c>
      <c r="H48" s="88">
        <v>355</v>
      </c>
      <c r="I48" s="77">
        <v>0</v>
      </c>
      <c r="J48" s="86">
        <f>SUM(H48:I48)</f>
        <v>355</v>
      </c>
      <c r="K48" s="197">
        <f>INT(1000*(J48/MAX(J48:J50)))</f>
        <v>804</v>
      </c>
      <c r="L48"/>
      <c r="M48"/>
    </row>
    <row r="49" spans="2:13" ht="15.75">
      <c r="B49" s="21">
        <f>B48+1</f>
        <v>2</v>
      </c>
      <c r="C49" s="22">
        <v>18</v>
      </c>
      <c r="D49" s="34" t="s">
        <v>117</v>
      </c>
      <c r="E49" s="158" t="s">
        <v>160</v>
      </c>
      <c r="F49" s="127" t="s">
        <v>65</v>
      </c>
      <c r="G49" s="78" t="s">
        <v>180</v>
      </c>
      <c r="H49" s="89">
        <v>341</v>
      </c>
      <c r="I49" s="78">
        <v>100</v>
      </c>
      <c r="J49" s="84">
        <f>SUM(H49:I49)</f>
        <v>441</v>
      </c>
      <c r="K49" s="200">
        <f>INT(1000*(J49/MAX(J48:J50)))</f>
        <v>1000</v>
      </c>
      <c r="L49"/>
      <c r="M49"/>
    </row>
    <row r="50" spans="2:13" ht="16.5" thickBot="1">
      <c r="B50" s="35">
        <f>B49+1</f>
        <v>3</v>
      </c>
      <c r="C50" s="36">
        <v>41</v>
      </c>
      <c r="D50" s="37" t="s">
        <v>98</v>
      </c>
      <c r="E50" s="56" t="s">
        <v>99</v>
      </c>
      <c r="F50" s="38" t="s">
        <v>64</v>
      </c>
      <c r="G50" s="79" t="s">
        <v>181</v>
      </c>
      <c r="H50" s="92">
        <v>194</v>
      </c>
      <c r="I50" s="79">
        <v>20</v>
      </c>
      <c r="J50" s="194">
        <f>SUM(H50:I50)</f>
        <v>214</v>
      </c>
      <c r="K50" s="201">
        <f>INT(1000*(J50/MAX(J48:J50)))</f>
        <v>485</v>
      </c>
      <c r="L50"/>
      <c r="M50"/>
    </row>
    <row r="51" spans="10:11" ht="15" customHeight="1">
      <c r="J51" s="105"/>
      <c r="K51" s="105"/>
    </row>
    <row r="52" spans="1:20" s="1" customFormat="1" ht="18.75" customHeight="1">
      <c r="A52" s="80"/>
      <c r="B52" s="80"/>
      <c r="D52" s="91"/>
      <c r="E52" s="91"/>
      <c r="F52" s="488" t="s">
        <v>40</v>
      </c>
      <c r="G52" s="488"/>
      <c r="H52" s="80"/>
      <c r="I52" s="80"/>
      <c r="J52" s="103"/>
      <c r="K52" s="103"/>
      <c r="L52" s="80"/>
      <c r="M52" s="80"/>
      <c r="N52" s="8"/>
      <c r="O52" s="4"/>
      <c r="T52" s="76"/>
    </row>
    <row r="53" spans="2:15" s="1" customFormat="1" ht="19.5" thickBot="1">
      <c r="B53" s="90"/>
      <c r="C53" s="11"/>
      <c r="D53" s="11"/>
      <c r="E53" s="11"/>
      <c r="F53" s="12"/>
      <c r="G53" s="5"/>
      <c r="H53" s="5"/>
      <c r="I53" s="5"/>
      <c r="J53" s="5"/>
      <c r="K53" s="5"/>
      <c r="L53" s="13"/>
      <c r="M53" s="14"/>
      <c r="O53" s="4"/>
    </row>
    <row r="54" spans="2:13" ht="15.75" customHeight="1">
      <c r="B54" s="485" t="s">
        <v>11</v>
      </c>
      <c r="C54" s="430" t="s">
        <v>12</v>
      </c>
      <c r="D54" s="479" t="s">
        <v>5</v>
      </c>
      <c r="E54" s="450" t="s">
        <v>68</v>
      </c>
      <c r="F54" s="430" t="s">
        <v>25</v>
      </c>
      <c r="G54" s="430" t="s">
        <v>69</v>
      </c>
      <c r="H54" s="430" t="s">
        <v>45</v>
      </c>
      <c r="I54" s="430" t="s">
        <v>46</v>
      </c>
      <c r="J54" s="481" t="s">
        <v>8</v>
      </c>
      <c r="K54" s="483" t="s">
        <v>47</v>
      </c>
      <c r="L54"/>
      <c r="M54"/>
    </row>
    <row r="55" spans="2:13" ht="18" customHeight="1" thickBot="1">
      <c r="B55" s="486"/>
      <c r="C55" s="431"/>
      <c r="D55" s="480"/>
      <c r="E55" s="451"/>
      <c r="F55" s="431"/>
      <c r="G55" s="431"/>
      <c r="H55" s="431"/>
      <c r="I55" s="431"/>
      <c r="J55" s="482"/>
      <c r="K55" s="484"/>
      <c r="L55"/>
      <c r="M55"/>
    </row>
    <row r="56" spans="2:13" ht="15.75">
      <c r="B56" s="16">
        <f>B55+1</f>
        <v>1</v>
      </c>
      <c r="C56" s="17">
        <v>2</v>
      </c>
      <c r="D56" s="140" t="s">
        <v>187</v>
      </c>
      <c r="E56" s="141" t="s">
        <v>83</v>
      </c>
      <c r="F56" s="18" t="s">
        <v>65</v>
      </c>
      <c r="G56" s="77" t="s">
        <v>180</v>
      </c>
      <c r="H56" s="88">
        <v>355</v>
      </c>
      <c r="I56" s="77">
        <v>90</v>
      </c>
      <c r="J56" s="86">
        <f>SUM(H56:I56)</f>
        <v>445</v>
      </c>
      <c r="K56" s="197">
        <f>INT(1000*(J56/MAX(J56:J60)))</f>
        <v>980</v>
      </c>
      <c r="L56"/>
      <c r="M56"/>
    </row>
    <row r="57" spans="2:13" ht="15.75">
      <c r="B57" s="21">
        <f>B56+1</f>
        <v>2</v>
      </c>
      <c r="C57" s="22">
        <v>3</v>
      </c>
      <c r="D57" s="23" t="s">
        <v>74</v>
      </c>
      <c r="E57" s="24" t="s">
        <v>75</v>
      </c>
      <c r="F57" s="25" t="s">
        <v>65</v>
      </c>
      <c r="G57" s="78" t="s">
        <v>180</v>
      </c>
      <c r="H57" s="89">
        <v>344</v>
      </c>
      <c r="I57" s="78">
        <v>100</v>
      </c>
      <c r="J57" s="84">
        <f>SUM(H57:I57)</f>
        <v>444</v>
      </c>
      <c r="K57" s="200">
        <f>INT(1000*(J57/MAX(J56:J60)))</f>
        <v>977</v>
      </c>
      <c r="L57"/>
      <c r="M57"/>
    </row>
    <row r="58" spans="2:13" ht="15.75">
      <c r="B58" s="21">
        <f>B57+1</f>
        <v>3</v>
      </c>
      <c r="C58" s="22">
        <v>19</v>
      </c>
      <c r="D58" s="34" t="s">
        <v>118</v>
      </c>
      <c r="E58" s="158" t="s">
        <v>161</v>
      </c>
      <c r="F58" s="127" t="s">
        <v>65</v>
      </c>
      <c r="G58" s="78" t="s">
        <v>180</v>
      </c>
      <c r="H58" s="89">
        <v>266</v>
      </c>
      <c r="I58" s="78">
        <v>0</v>
      </c>
      <c r="J58" s="84">
        <f>SUM(H58:I58)</f>
        <v>266</v>
      </c>
      <c r="K58" s="200">
        <f>INT(1000*(J58/MAX(J56:J60)))</f>
        <v>585</v>
      </c>
      <c r="L58"/>
      <c r="M58"/>
    </row>
    <row r="59" spans="2:13" ht="15.75">
      <c r="B59" s="21">
        <f>B58+1</f>
        <v>4</v>
      </c>
      <c r="C59" s="30">
        <v>32</v>
      </c>
      <c r="D59" s="27" t="s">
        <v>159</v>
      </c>
      <c r="E59" s="28" t="s">
        <v>63</v>
      </c>
      <c r="F59" s="29" t="s">
        <v>59</v>
      </c>
      <c r="G59" s="78" t="s">
        <v>180</v>
      </c>
      <c r="H59" s="89">
        <v>353</v>
      </c>
      <c r="I59" s="78">
        <v>100</v>
      </c>
      <c r="J59" s="84">
        <f>SUM(H59:I59)</f>
        <v>453</v>
      </c>
      <c r="K59" s="200">
        <f>INT(1000*(J59/MAX(J56:J60)))</f>
        <v>997</v>
      </c>
      <c r="L59"/>
      <c r="M59"/>
    </row>
    <row r="60" spans="2:18" s="20" customFormat="1" ht="16.5" thickBot="1">
      <c r="B60" s="35">
        <f>B59+1</f>
        <v>5</v>
      </c>
      <c r="C60" s="36">
        <v>18</v>
      </c>
      <c r="D60" s="142" t="s">
        <v>117</v>
      </c>
      <c r="E60" s="160" t="s">
        <v>160</v>
      </c>
      <c r="F60" s="143" t="s">
        <v>65</v>
      </c>
      <c r="G60" s="79" t="s">
        <v>180</v>
      </c>
      <c r="H60" s="92">
        <v>354</v>
      </c>
      <c r="I60" s="79">
        <v>100</v>
      </c>
      <c r="J60" s="85">
        <f>SUM(H60:I60)</f>
        <v>454</v>
      </c>
      <c r="K60" s="199">
        <f>INT(1000*(J60/MAX(J56:J60)))</f>
        <v>1000</v>
      </c>
      <c r="L60"/>
      <c r="M60"/>
      <c r="N60"/>
      <c r="O60"/>
      <c r="P60"/>
      <c r="Q60"/>
      <c r="R60"/>
    </row>
    <row r="61" ht="12.75">
      <c r="L61" s="105"/>
    </row>
    <row r="62" spans="2:12" ht="15.75">
      <c r="B62" s="51"/>
      <c r="C62" s="52"/>
      <c r="D62" s="42"/>
      <c r="E62" s="42"/>
      <c r="F62" s="40"/>
      <c r="G62" s="41"/>
      <c r="H62" s="40"/>
      <c r="I62" s="41"/>
      <c r="K62" s="42"/>
      <c r="L62" s="105"/>
    </row>
    <row r="63" spans="1:13" ht="20.25" customHeight="1">
      <c r="A63" s="72" t="s">
        <v>200</v>
      </c>
      <c r="B63" s="72"/>
      <c r="C63" s="72"/>
      <c r="D63" s="72"/>
      <c r="E63" s="72"/>
      <c r="H63" s="41"/>
      <c r="I63" s="165" t="s">
        <v>10</v>
      </c>
      <c r="J63" s="165"/>
      <c r="K63" s="104"/>
      <c r="L63" s="104"/>
      <c r="M63"/>
    </row>
    <row r="64" spans="1:13" ht="20.25" customHeight="1">
      <c r="A64" s="43"/>
      <c r="B64" s="44"/>
      <c r="C64" s="40"/>
      <c r="D64" s="40"/>
      <c r="E64" s="45"/>
      <c r="H64" s="42"/>
      <c r="K64" s="20"/>
      <c r="L64"/>
      <c r="M64"/>
    </row>
    <row r="65" spans="1:11" ht="20.25" customHeight="1">
      <c r="A65" s="61" t="s">
        <v>202</v>
      </c>
      <c r="B65" s="61"/>
      <c r="C65" s="61"/>
      <c r="D65" s="61"/>
      <c r="E65" s="61"/>
      <c r="H65" s="40" t="s">
        <v>157</v>
      </c>
      <c r="J65" s="46"/>
      <c r="K65" s="46"/>
    </row>
    <row r="66" spans="1:9" ht="20.25" customHeight="1">
      <c r="A66" s="47"/>
      <c r="B66" s="48"/>
      <c r="C66" s="49"/>
      <c r="D66" s="49"/>
      <c r="E66" s="50"/>
      <c r="I66" s="42"/>
    </row>
    <row r="67" spans="1:13" ht="20.25" customHeight="1">
      <c r="A67" s="61" t="s">
        <v>201</v>
      </c>
      <c r="B67" s="61"/>
      <c r="C67" s="61"/>
      <c r="D67" s="61"/>
      <c r="E67" s="61"/>
      <c r="H67" s="40" t="s">
        <v>158</v>
      </c>
      <c r="I67" s="40"/>
      <c r="J67" s="40"/>
      <c r="K67" s="40"/>
      <c r="L67" s="40"/>
      <c r="M67"/>
    </row>
    <row r="68" spans="1:9" ht="20.25" customHeight="1">
      <c r="A68"/>
      <c r="C68" s="51"/>
      <c r="D68" s="52"/>
      <c r="E68" s="42"/>
      <c r="F68" s="42"/>
      <c r="G68" s="53"/>
      <c r="H68" s="45"/>
      <c r="I68" s="42"/>
    </row>
    <row r="69" spans="1:12" ht="20.25" customHeight="1">
      <c r="A69"/>
      <c r="C69" s="45"/>
      <c r="D69" s="42"/>
      <c r="E69" s="54"/>
      <c r="F69" s="54"/>
      <c r="G69" s="52"/>
      <c r="H69" s="72" t="s">
        <v>125</v>
      </c>
      <c r="I69" s="72"/>
      <c r="J69" s="72"/>
      <c r="K69" s="72"/>
      <c r="L69" s="72"/>
    </row>
  </sheetData>
  <sheetProtection/>
  <mergeCells count="86">
    <mergeCell ref="F52:G52"/>
    <mergeCell ref="D7:I7"/>
    <mergeCell ref="F10:G10"/>
    <mergeCell ref="F24:G24"/>
    <mergeCell ref="F38:G38"/>
    <mergeCell ref="F54:F55"/>
    <mergeCell ref="E12:E13"/>
    <mergeCell ref="F12:F13"/>
    <mergeCell ref="D26:D27"/>
    <mergeCell ref="G40:G41"/>
    <mergeCell ref="J54:J55"/>
    <mergeCell ref="J40:J41"/>
    <mergeCell ref="B8:K8"/>
    <mergeCell ref="I46:I47"/>
    <mergeCell ref="I54:I55"/>
    <mergeCell ref="E54:E55"/>
    <mergeCell ref="K54:K55"/>
    <mergeCell ref="I40:I41"/>
    <mergeCell ref="F40:F41"/>
    <mergeCell ref="K40:K41"/>
    <mergeCell ref="B54:B55"/>
    <mergeCell ref="C54:C55"/>
    <mergeCell ref="D54:D55"/>
    <mergeCell ref="H54:H55"/>
    <mergeCell ref="G54:G55"/>
    <mergeCell ref="B40:B41"/>
    <mergeCell ref="C40:C41"/>
    <mergeCell ref="D40:D41"/>
    <mergeCell ref="E40:E41"/>
    <mergeCell ref="H40:H41"/>
    <mergeCell ref="K26:K27"/>
    <mergeCell ref="G12:G13"/>
    <mergeCell ref="K12:K13"/>
    <mergeCell ref="J26:J27"/>
    <mergeCell ref="J12:J13"/>
    <mergeCell ref="B26:B27"/>
    <mergeCell ref="B18:B19"/>
    <mergeCell ref="C18:C19"/>
    <mergeCell ref="D18:D19"/>
    <mergeCell ref="C26:C27"/>
    <mergeCell ref="B12:B13"/>
    <mergeCell ref="C12:C13"/>
    <mergeCell ref="D12:D13"/>
    <mergeCell ref="H12:H13"/>
    <mergeCell ref="I12:I13"/>
    <mergeCell ref="E18:E19"/>
    <mergeCell ref="B32:B33"/>
    <mergeCell ref="C32:C33"/>
    <mergeCell ref="D32:D33"/>
    <mergeCell ref="E32:E33"/>
    <mergeCell ref="E26:E27"/>
    <mergeCell ref="F26:F27"/>
    <mergeCell ref="G26:G27"/>
    <mergeCell ref="F32:F33"/>
    <mergeCell ref="I26:I27"/>
    <mergeCell ref="H32:H33"/>
    <mergeCell ref="I32:I33"/>
    <mergeCell ref="G32:G33"/>
    <mergeCell ref="H26:H27"/>
    <mergeCell ref="K46:K47"/>
    <mergeCell ref="K32:K33"/>
    <mergeCell ref="F18:F19"/>
    <mergeCell ref="H18:H19"/>
    <mergeCell ref="I18:I19"/>
    <mergeCell ref="J18:J19"/>
    <mergeCell ref="K18:K19"/>
    <mergeCell ref="F46:F47"/>
    <mergeCell ref="J32:J33"/>
    <mergeCell ref="G18:G19"/>
    <mergeCell ref="H46:H47"/>
    <mergeCell ref="B46:B47"/>
    <mergeCell ref="C46:C47"/>
    <mergeCell ref="D46:D47"/>
    <mergeCell ref="E46:E47"/>
    <mergeCell ref="J5:M5"/>
    <mergeCell ref="D6:I6"/>
    <mergeCell ref="J6:M6"/>
    <mergeCell ref="G46:G47"/>
    <mergeCell ref="J46:J47"/>
    <mergeCell ref="D1:I1"/>
    <mergeCell ref="J1:L1"/>
    <mergeCell ref="D2:I2"/>
    <mergeCell ref="J2:L2"/>
    <mergeCell ref="D3:I3"/>
    <mergeCell ref="D4:I4"/>
    <mergeCell ref="J4:L4"/>
  </mergeCells>
  <printOptions horizontalCentered="1"/>
  <pageMargins left="0.3937007874015748" right="0.11811023622047245" top="0.1968503937007874" bottom="0.1968503937007874" header="0" footer="0"/>
  <pageSetup fitToHeight="1" fitToWidth="1" horizontalDpi="240" verticalDpi="240" orientation="portrait" paperSize="9" scale="69" r:id="rId1"/>
  <rowBreaks count="1" manualBreakCount="1">
    <brk id="37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S60"/>
  <sheetViews>
    <sheetView zoomScaleSheetLayoutView="80" workbookViewId="0" topLeftCell="A1">
      <selection activeCell="B9" sqref="B9:M9"/>
    </sheetView>
  </sheetViews>
  <sheetFormatPr defaultColWidth="9.140625" defaultRowHeight="12.75"/>
  <cols>
    <col min="1" max="1" width="4.00390625" style="0" customWidth="1"/>
    <col min="2" max="2" width="4.140625" style="0" customWidth="1"/>
    <col min="3" max="3" width="4.8515625" style="55" customWidth="1"/>
    <col min="4" max="4" width="30.00390625" style="0" customWidth="1"/>
    <col min="5" max="5" width="9.28125" style="0" customWidth="1"/>
    <col min="6" max="6" width="10.140625" style="0" customWidth="1"/>
    <col min="7" max="11" width="5.7109375" style="0" customWidth="1"/>
    <col min="12" max="12" width="7.8515625" style="0" customWidth="1"/>
    <col min="13" max="13" width="7.8515625" style="20" customWidth="1"/>
    <col min="14" max="14" width="9.00390625" style="0" customWidth="1"/>
    <col min="15" max="15" width="4.00390625" style="0" customWidth="1"/>
  </cols>
  <sheetData>
    <row r="1" spans="2:17" s="1" customFormat="1" ht="12.75" customHeight="1">
      <c r="B1" s="94"/>
      <c r="C1" s="94"/>
      <c r="D1" s="440" t="s">
        <v>0</v>
      </c>
      <c r="E1" s="440"/>
      <c r="F1" s="440"/>
      <c r="G1" s="440"/>
      <c r="H1" s="440"/>
      <c r="I1" s="440"/>
      <c r="J1" s="452" t="s">
        <v>186</v>
      </c>
      <c r="K1" s="452"/>
      <c r="L1" s="452"/>
      <c r="M1" s="61"/>
      <c r="O1" s="3"/>
      <c r="P1" s="4"/>
      <c r="Q1"/>
    </row>
    <row r="2" spans="2:16" s="1" customFormat="1" ht="12.75" customHeight="1">
      <c r="B2" s="74"/>
      <c r="C2" s="74"/>
      <c r="D2" s="441" t="s">
        <v>1</v>
      </c>
      <c r="E2" s="441"/>
      <c r="F2" s="441"/>
      <c r="G2" s="441"/>
      <c r="H2" s="441"/>
      <c r="I2" s="441"/>
      <c r="J2" s="452" t="s">
        <v>190</v>
      </c>
      <c r="K2" s="452"/>
      <c r="L2" s="452"/>
      <c r="M2" s="61"/>
      <c r="O2" s="6"/>
      <c r="P2" s="7"/>
    </row>
    <row r="3" spans="2:16" s="1" customFormat="1" ht="20.25" customHeight="1">
      <c r="B3" s="75"/>
      <c r="C3" s="75"/>
      <c r="D3" s="442" t="s">
        <v>120</v>
      </c>
      <c r="E3" s="442"/>
      <c r="F3" s="442"/>
      <c r="G3" s="442"/>
      <c r="H3" s="442"/>
      <c r="I3" s="442"/>
      <c r="J3" s="75"/>
      <c r="O3" s="8"/>
      <c r="P3" s="4"/>
    </row>
    <row r="4" spans="2:16" s="1" customFormat="1" ht="12.75" customHeight="1">
      <c r="B4" s="61"/>
      <c r="C4" s="61"/>
      <c r="D4" s="443" t="s">
        <v>185</v>
      </c>
      <c r="E4" s="443"/>
      <c r="F4" s="443"/>
      <c r="G4" s="443"/>
      <c r="H4" s="443"/>
      <c r="I4" s="443"/>
      <c r="J4" s="457" t="s">
        <v>28</v>
      </c>
      <c r="K4" s="457"/>
      <c r="L4" s="457"/>
      <c r="O4" s="9"/>
      <c r="P4" s="4"/>
    </row>
    <row r="5" spans="2:16" s="1" customFormat="1" ht="12.75" customHeight="1">
      <c r="B5" s="60"/>
      <c r="C5" s="60"/>
      <c r="D5" s="60"/>
      <c r="E5" s="60"/>
      <c r="F5" s="60"/>
      <c r="G5" s="60"/>
      <c r="H5" s="60"/>
      <c r="I5" s="60"/>
      <c r="J5" s="452" t="s">
        <v>71</v>
      </c>
      <c r="K5" s="452"/>
      <c r="L5" s="452"/>
      <c r="M5" s="452"/>
      <c r="N5" s="61"/>
      <c r="O5" s="9"/>
      <c r="P5" s="4"/>
    </row>
    <row r="6" spans="2:16" s="1" customFormat="1" ht="12.75" customHeight="1">
      <c r="B6" s="106"/>
      <c r="C6" s="106"/>
      <c r="D6" s="453" t="s">
        <v>26</v>
      </c>
      <c r="E6" s="453"/>
      <c r="F6" s="453"/>
      <c r="G6" s="453"/>
      <c r="H6" s="453"/>
      <c r="I6" s="453"/>
      <c r="J6" s="452" t="s">
        <v>188</v>
      </c>
      <c r="K6" s="452"/>
      <c r="L6" s="452"/>
      <c r="M6" s="452"/>
      <c r="O6" s="9"/>
      <c r="P6" s="4"/>
    </row>
    <row r="7" spans="2:16" s="1" customFormat="1" ht="20.25" customHeight="1">
      <c r="B7" s="76"/>
      <c r="C7" s="76"/>
      <c r="D7" s="454" t="s">
        <v>2</v>
      </c>
      <c r="E7" s="454"/>
      <c r="F7" s="454"/>
      <c r="G7" s="454"/>
      <c r="H7" s="454"/>
      <c r="I7" s="454"/>
      <c r="J7" s="76"/>
      <c r="K7" s="76"/>
      <c r="N7" s="76"/>
      <c r="O7" s="8"/>
      <c r="P7" s="4"/>
    </row>
    <row r="8" spans="18:19" s="1" customFormat="1" ht="12.75" customHeight="1">
      <c r="R8" s="75"/>
      <c r="S8" s="75"/>
    </row>
    <row r="9" spans="2:18" s="1" customFormat="1" ht="20.25" customHeight="1">
      <c r="B9" s="463" t="s">
        <v>34</v>
      </c>
      <c r="C9" s="463"/>
      <c r="D9" s="463"/>
      <c r="E9" s="463"/>
      <c r="F9" s="463"/>
      <c r="G9" s="463"/>
      <c r="H9" s="463"/>
      <c r="I9" s="463"/>
      <c r="J9" s="463"/>
      <c r="K9" s="463"/>
      <c r="L9" s="463"/>
      <c r="M9" s="463"/>
      <c r="R9" s="76"/>
    </row>
    <row r="10" spans="3:13" s="1" customFormat="1" ht="12.75" customHeight="1" thickBot="1">
      <c r="C10" s="2"/>
      <c r="D10" s="10"/>
      <c r="E10" s="11"/>
      <c r="F10" s="11"/>
      <c r="G10" s="11"/>
      <c r="H10" s="12"/>
      <c r="I10" s="5"/>
      <c r="J10" s="5"/>
      <c r="K10" s="5"/>
      <c r="L10" s="5"/>
      <c r="M10" s="13"/>
    </row>
    <row r="11" spans="2:14" ht="15.75" customHeight="1">
      <c r="B11" s="444" t="s">
        <v>11</v>
      </c>
      <c r="C11" s="446" t="s">
        <v>12</v>
      </c>
      <c r="D11" s="448" t="s">
        <v>5</v>
      </c>
      <c r="E11" s="450" t="s">
        <v>68</v>
      </c>
      <c r="F11" s="430" t="s">
        <v>25</v>
      </c>
      <c r="G11" s="434" t="s">
        <v>6</v>
      </c>
      <c r="H11" s="435"/>
      <c r="I11" s="435"/>
      <c r="J11" s="458" t="s">
        <v>7</v>
      </c>
      <c r="K11" s="436"/>
      <c r="L11" s="491" t="s">
        <v>8</v>
      </c>
      <c r="M11" s="461" t="s">
        <v>9</v>
      </c>
      <c r="N11" s="489" t="s">
        <v>217</v>
      </c>
    </row>
    <row r="12" spans="2:14" ht="18" customHeight="1" thickBot="1">
      <c r="B12" s="445"/>
      <c r="C12" s="447"/>
      <c r="D12" s="449"/>
      <c r="E12" s="451"/>
      <c r="F12" s="431"/>
      <c r="G12" s="15">
        <v>1</v>
      </c>
      <c r="H12" s="15">
        <v>2</v>
      </c>
      <c r="I12" s="102">
        <v>3</v>
      </c>
      <c r="J12" s="108">
        <v>1</v>
      </c>
      <c r="K12" s="109">
        <v>2</v>
      </c>
      <c r="L12" s="492"/>
      <c r="M12" s="462"/>
      <c r="N12" s="490"/>
    </row>
    <row r="13" spans="2:14" ht="15.75">
      <c r="B13" s="57">
        <f aca="true" t="shared" si="0" ref="B13:B51">B12+1</f>
        <v>1</v>
      </c>
      <c r="C13" s="161">
        <v>4</v>
      </c>
      <c r="D13" s="178" t="s">
        <v>87</v>
      </c>
      <c r="E13" s="163" t="s">
        <v>88</v>
      </c>
      <c r="F13" s="164" t="s">
        <v>65</v>
      </c>
      <c r="G13" s="58">
        <v>180</v>
      </c>
      <c r="H13" s="58">
        <v>180</v>
      </c>
      <c r="I13" s="98">
        <v>180</v>
      </c>
      <c r="J13" s="119">
        <v>171</v>
      </c>
      <c r="K13" s="120"/>
      <c r="L13" s="222">
        <f>SUM(G13:I13)</f>
        <v>540</v>
      </c>
      <c r="M13" s="59">
        <f>RANK(L13,L$13:L$51)</f>
        <v>1</v>
      </c>
      <c r="N13" s="210">
        <f aca="true" t="shared" si="1" ref="N13:N49">INT(((L13/$L$13)+((LOG(37)-LOG(M13))/10))*100)</f>
        <v>115</v>
      </c>
    </row>
    <row r="14" spans="2:14" ht="15.75">
      <c r="B14" s="21">
        <f t="shared" si="0"/>
        <v>2</v>
      </c>
      <c r="C14" s="30">
        <v>42</v>
      </c>
      <c r="D14" s="23" t="s">
        <v>81</v>
      </c>
      <c r="E14" s="24" t="s">
        <v>82</v>
      </c>
      <c r="F14" s="25" t="s">
        <v>64</v>
      </c>
      <c r="G14" s="26">
        <v>180</v>
      </c>
      <c r="H14" s="26">
        <v>180</v>
      </c>
      <c r="I14" s="96">
        <v>180</v>
      </c>
      <c r="J14" s="112">
        <v>135</v>
      </c>
      <c r="K14" s="113"/>
      <c r="L14" s="101">
        <f>SUM(G14:I14)</f>
        <v>540</v>
      </c>
      <c r="M14" s="59">
        <v>2</v>
      </c>
      <c r="N14" s="211">
        <f t="shared" si="1"/>
        <v>112</v>
      </c>
    </row>
    <row r="15" spans="2:14" ht="15.75">
      <c r="B15" s="21">
        <f t="shared" si="0"/>
        <v>3</v>
      </c>
      <c r="C15" s="22">
        <v>40</v>
      </c>
      <c r="D15" s="34" t="s">
        <v>145</v>
      </c>
      <c r="E15" s="158">
        <v>3485</v>
      </c>
      <c r="F15" s="127" t="s">
        <v>144</v>
      </c>
      <c r="G15" s="32">
        <v>149</v>
      </c>
      <c r="H15" s="32">
        <v>148</v>
      </c>
      <c r="I15" s="107">
        <v>180</v>
      </c>
      <c r="J15" s="116"/>
      <c r="K15" s="117"/>
      <c r="L15" s="101">
        <f>SUM(G15:I15)</f>
        <v>477</v>
      </c>
      <c r="M15" s="59">
        <f aca="true" t="shared" si="2" ref="M15:M51">RANK(L15,L$13:L$51)</f>
        <v>3</v>
      </c>
      <c r="N15" s="211">
        <f t="shared" si="1"/>
        <v>99</v>
      </c>
    </row>
    <row r="16" spans="2:14" ht="15.75">
      <c r="B16" s="21">
        <f t="shared" si="0"/>
        <v>4</v>
      </c>
      <c r="C16" s="130">
        <v>33</v>
      </c>
      <c r="D16" s="131" t="s">
        <v>156</v>
      </c>
      <c r="E16" s="132" t="s">
        <v>129</v>
      </c>
      <c r="F16" s="133" t="s">
        <v>59</v>
      </c>
      <c r="G16" s="33">
        <v>180</v>
      </c>
      <c r="H16" s="33">
        <v>116</v>
      </c>
      <c r="I16" s="78">
        <v>178</v>
      </c>
      <c r="J16" s="21"/>
      <c r="K16" s="118"/>
      <c r="L16" s="101">
        <f aca="true" t="shared" si="3" ref="L16:L51">SUM(G16:I16)</f>
        <v>474</v>
      </c>
      <c r="M16" s="59">
        <f t="shared" si="2"/>
        <v>4</v>
      </c>
      <c r="N16" s="211">
        <f t="shared" si="1"/>
        <v>97</v>
      </c>
    </row>
    <row r="17" spans="2:14" ht="15.75">
      <c r="B17" s="21">
        <f t="shared" si="0"/>
        <v>5</v>
      </c>
      <c r="C17" s="22">
        <v>44</v>
      </c>
      <c r="D17" s="23" t="s">
        <v>77</v>
      </c>
      <c r="E17" s="24" t="s">
        <v>78</v>
      </c>
      <c r="F17" s="25" t="s">
        <v>64</v>
      </c>
      <c r="G17" s="26">
        <v>94</v>
      </c>
      <c r="H17" s="26">
        <v>180</v>
      </c>
      <c r="I17" s="96">
        <v>180</v>
      </c>
      <c r="J17" s="112"/>
      <c r="K17" s="113"/>
      <c r="L17" s="101">
        <f t="shared" si="3"/>
        <v>454</v>
      </c>
      <c r="M17" s="59">
        <f t="shared" si="2"/>
        <v>5</v>
      </c>
      <c r="N17" s="211">
        <f t="shared" si="1"/>
        <v>92</v>
      </c>
    </row>
    <row r="18" spans="2:14" ht="15.75">
      <c r="B18" s="21">
        <f t="shared" si="0"/>
        <v>6</v>
      </c>
      <c r="C18" s="22">
        <v>9</v>
      </c>
      <c r="D18" s="34" t="s">
        <v>184</v>
      </c>
      <c r="E18" s="159">
        <v>3154</v>
      </c>
      <c r="F18" s="127" t="s">
        <v>65</v>
      </c>
      <c r="G18" s="26">
        <v>180</v>
      </c>
      <c r="H18" s="26">
        <v>180</v>
      </c>
      <c r="I18" s="96">
        <v>93</v>
      </c>
      <c r="J18" s="112"/>
      <c r="K18" s="113"/>
      <c r="L18" s="101">
        <f t="shared" si="3"/>
        <v>453</v>
      </c>
      <c r="M18" s="59">
        <f t="shared" si="2"/>
        <v>6</v>
      </c>
      <c r="N18" s="211">
        <f t="shared" si="1"/>
        <v>91</v>
      </c>
    </row>
    <row r="19" spans="2:14" ht="15.75">
      <c r="B19" s="21">
        <f t="shared" si="0"/>
        <v>7</v>
      </c>
      <c r="C19" s="22">
        <v>43</v>
      </c>
      <c r="D19" s="23" t="s">
        <v>146</v>
      </c>
      <c r="E19" s="24" t="s">
        <v>86</v>
      </c>
      <c r="F19" s="25" t="s">
        <v>64</v>
      </c>
      <c r="G19" s="26">
        <v>180</v>
      </c>
      <c r="H19" s="26">
        <v>81</v>
      </c>
      <c r="I19" s="96">
        <v>180</v>
      </c>
      <c r="J19" s="112"/>
      <c r="K19" s="113"/>
      <c r="L19" s="101">
        <f t="shared" si="3"/>
        <v>441</v>
      </c>
      <c r="M19" s="59">
        <f t="shared" si="2"/>
        <v>7</v>
      </c>
      <c r="N19" s="211">
        <f t="shared" si="1"/>
        <v>88</v>
      </c>
    </row>
    <row r="20" spans="2:14" ht="15.75">
      <c r="B20" s="21">
        <f t="shared" si="0"/>
        <v>8</v>
      </c>
      <c r="C20" s="130">
        <v>19</v>
      </c>
      <c r="D20" s="34" t="s">
        <v>118</v>
      </c>
      <c r="E20" s="158" t="s">
        <v>161</v>
      </c>
      <c r="F20" s="127" t="s">
        <v>65</v>
      </c>
      <c r="G20" s="31">
        <v>122</v>
      </c>
      <c r="H20" s="31">
        <v>135</v>
      </c>
      <c r="I20" s="97">
        <v>180</v>
      </c>
      <c r="J20" s="114"/>
      <c r="K20" s="115"/>
      <c r="L20" s="101">
        <f t="shared" si="3"/>
        <v>437</v>
      </c>
      <c r="M20" s="59">
        <f t="shared" si="2"/>
        <v>8</v>
      </c>
      <c r="N20" s="211">
        <f t="shared" si="1"/>
        <v>87</v>
      </c>
    </row>
    <row r="21" spans="2:14" ht="15.75">
      <c r="B21" s="21">
        <f t="shared" si="0"/>
        <v>9</v>
      </c>
      <c r="C21" s="22">
        <v>10</v>
      </c>
      <c r="D21" s="34" t="s">
        <v>168</v>
      </c>
      <c r="E21" s="158">
        <v>257</v>
      </c>
      <c r="F21" s="127" t="s">
        <v>59</v>
      </c>
      <c r="G21" s="32">
        <v>110</v>
      </c>
      <c r="H21" s="32">
        <v>180</v>
      </c>
      <c r="I21" s="107">
        <v>129</v>
      </c>
      <c r="J21" s="116"/>
      <c r="K21" s="117"/>
      <c r="L21" s="101">
        <f t="shared" si="3"/>
        <v>419</v>
      </c>
      <c r="M21" s="59">
        <f t="shared" si="2"/>
        <v>9</v>
      </c>
      <c r="N21" s="211">
        <f t="shared" si="1"/>
        <v>83</v>
      </c>
    </row>
    <row r="22" spans="2:14" ht="15.75">
      <c r="B22" s="21">
        <f t="shared" si="0"/>
        <v>10</v>
      </c>
      <c r="C22" s="22">
        <v>11</v>
      </c>
      <c r="D22" s="27" t="s">
        <v>58</v>
      </c>
      <c r="E22" s="28" t="s">
        <v>60</v>
      </c>
      <c r="F22" s="25" t="s">
        <v>59</v>
      </c>
      <c r="G22" s="26">
        <v>180</v>
      </c>
      <c r="H22" s="26">
        <v>140</v>
      </c>
      <c r="I22" s="96">
        <v>96</v>
      </c>
      <c r="J22" s="112"/>
      <c r="K22" s="113"/>
      <c r="L22" s="101">
        <f t="shared" si="3"/>
        <v>416</v>
      </c>
      <c r="M22" s="59">
        <f t="shared" si="2"/>
        <v>10</v>
      </c>
      <c r="N22" s="211">
        <f t="shared" si="1"/>
        <v>82</v>
      </c>
    </row>
    <row r="23" spans="2:14" ht="15.75">
      <c r="B23" s="21">
        <f t="shared" si="0"/>
        <v>11</v>
      </c>
      <c r="C23" s="22">
        <v>36</v>
      </c>
      <c r="D23" s="34" t="s">
        <v>141</v>
      </c>
      <c r="E23" s="158">
        <v>1295</v>
      </c>
      <c r="F23" s="127" t="s">
        <v>76</v>
      </c>
      <c r="G23" s="26">
        <v>118</v>
      </c>
      <c r="H23" s="26">
        <v>110</v>
      </c>
      <c r="I23" s="96">
        <v>180</v>
      </c>
      <c r="J23" s="112"/>
      <c r="K23" s="113"/>
      <c r="L23" s="101">
        <f t="shared" si="3"/>
        <v>408</v>
      </c>
      <c r="M23" s="59">
        <f t="shared" si="2"/>
        <v>11</v>
      </c>
      <c r="N23" s="211">
        <f t="shared" si="1"/>
        <v>80</v>
      </c>
    </row>
    <row r="24" spans="2:14" ht="15.75">
      <c r="B24" s="21">
        <f t="shared" si="0"/>
        <v>12</v>
      </c>
      <c r="C24" s="30">
        <v>25</v>
      </c>
      <c r="D24" s="34" t="s">
        <v>135</v>
      </c>
      <c r="E24" s="158">
        <v>164</v>
      </c>
      <c r="F24" s="127" t="s">
        <v>59</v>
      </c>
      <c r="G24" s="32">
        <v>180</v>
      </c>
      <c r="H24" s="32">
        <v>73</v>
      </c>
      <c r="I24" s="107">
        <v>132</v>
      </c>
      <c r="J24" s="116"/>
      <c r="K24" s="117"/>
      <c r="L24" s="101">
        <f t="shared" si="3"/>
        <v>385</v>
      </c>
      <c r="M24" s="59">
        <f t="shared" si="2"/>
        <v>12</v>
      </c>
      <c r="N24" s="211">
        <f t="shared" si="1"/>
        <v>76</v>
      </c>
    </row>
    <row r="25" spans="2:14" ht="15.75">
      <c r="B25" s="21">
        <f t="shared" si="0"/>
        <v>13</v>
      </c>
      <c r="C25" s="22">
        <v>13</v>
      </c>
      <c r="D25" s="129" t="s">
        <v>111</v>
      </c>
      <c r="E25" s="158">
        <v>317</v>
      </c>
      <c r="F25" s="127" t="s">
        <v>59</v>
      </c>
      <c r="G25" s="26">
        <v>107</v>
      </c>
      <c r="H25" s="26">
        <v>91</v>
      </c>
      <c r="I25" s="96">
        <v>180</v>
      </c>
      <c r="J25" s="112"/>
      <c r="K25" s="113"/>
      <c r="L25" s="101">
        <f t="shared" si="3"/>
        <v>378</v>
      </c>
      <c r="M25" s="59">
        <f t="shared" si="2"/>
        <v>13</v>
      </c>
      <c r="N25" s="211">
        <f t="shared" si="1"/>
        <v>74</v>
      </c>
    </row>
    <row r="26" spans="2:14" ht="15.75">
      <c r="B26" s="21">
        <f t="shared" si="0"/>
        <v>14</v>
      </c>
      <c r="C26" s="22">
        <v>1</v>
      </c>
      <c r="D26" s="23" t="s">
        <v>79</v>
      </c>
      <c r="E26" s="24" t="s">
        <v>80</v>
      </c>
      <c r="F26" s="25" t="s">
        <v>65</v>
      </c>
      <c r="G26" s="26">
        <v>89</v>
      </c>
      <c r="H26" s="26">
        <v>180</v>
      </c>
      <c r="I26" s="96">
        <v>100</v>
      </c>
      <c r="J26" s="112"/>
      <c r="K26" s="113"/>
      <c r="L26" s="101">
        <f t="shared" si="3"/>
        <v>369</v>
      </c>
      <c r="M26" s="59">
        <f t="shared" si="2"/>
        <v>14</v>
      </c>
      <c r="N26" s="211">
        <f t="shared" si="1"/>
        <v>72</v>
      </c>
    </row>
    <row r="27" spans="2:14" ht="15.75">
      <c r="B27" s="21">
        <f t="shared" si="0"/>
        <v>15</v>
      </c>
      <c r="C27" s="22">
        <v>39</v>
      </c>
      <c r="D27" s="34" t="s">
        <v>164</v>
      </c>
      <c r="E27" s="158">
        <v>2860</v>
      </c>
      <c r="F27" s="127" t="s">
        <v>144</v>
      </c>
      <c r="G27" s="26">
        <v>180</v>
      </c>
      <c r="H27" s="26">
        <v>94</v>
      </c>
      <c r="I27" s="96">
        <v>95</v>
      </c>
      <c r="J27" s="112"/>
      <c r="K27" s="113"/>
      <c r="L27" s="101">
        <f t="shared" si="3"/>
        <v>369</v>
      </c>
      <c r="M27" s="59">
        <f t="shared" si="2"/>
        <v>14</v>
      </c>
      <c r="N27" s="211">
        <f t="shared" si="1"/>
        <v>72</v>
      </c>
    </row>
    <row r="28" spans="2:14" ht="15.75">
      <c r="B28" s="21">
        <f t="shared" si="0"/>
        <v>16</v>
      </c>
      <c r="C28" s="22">
        <v>21</v>
      </c>
      <c r="D28" s="34" t="s">
        <v>105</v>
      </c>
      <c r="E28" s="28" t="s">
        <v>106</v>
      </c>
      <c r="F28" s="126" t="s">
        <v>104</v>
      </c>
      <c r="G28" s="26">
        <v>180</v>
      </c>
      <c r="H28" s="26">
        <v>73</v>
      </c>
      <c r="I28" s="96">
        <v>99</v>
      </c>
      <c r="J28" s="112"/>
      <c r="K28" s="113"/>
      <c r="L28" s="101">
        <f t="shared" si="3"/>
        <v>352</v>
      </c>
      <c r="M28" s="59">
        <f t="shared" si="2"/>
        <v>16</v>
      </c>
      <c r="N28" s="211">
        <f t="shared" si="1"/>
        <v>68</v>
      </c>
    </row>
    <row r="29" spans="2:14" ht="15.75">
      <c r="B29" s="21">
        <f t="shared" si="0"/>
        <v>17</v>
      </c>
      <c r="C29" s="22">
        <v>15</v>
      </c>
      <c r="D29" s="34" t="s">
        <v>114</v>
      </c>
      <c r="E29" s="158">
        <v>3193</v>
      </c>
      <c r="F29" s="127" t="s">
        <v>65</v>
      </c>
      <c r="G29" s="26">
        <v>180</v>
      </c>
      <c r="H29" s="26">
        <v>82</v>
      </c>
      <c r="I29" s="96">
        <v>90</v>
      </c>
      <c r="J29" s="112"/>
      <c r="K29" s="113"/>
      <c r="L29" s="101">
        <f t="shared" si="3"/>
        <v>352</v>
      </c>
      <c r="M29" s="59">
        <f t="shared" si="2"/>
        <v>16</v>
      </c>
      <c r="N29" s="211">
        <f t="shared" si="1"/>
        <v>68</v>
      </c>
    </row>
    <row r="30" spans="2:14" ht="15.75">
      <c r="B30" s="21">
        <f t="shared" si="0"/>
        <v>18</v>
      </c>
      <c r="C30" s="22">
        <v>31</v>
      </c>
      <c r="D30" s="34" t="s">
        <v>132</v>
      </c>
      <c r="E30" s="158">
        <v>166</v>
      </c>
      <c r="F30" s="127" t="s">
        <v>59</v>
      </c>
      <c r="G30" s="26">
        <v>70</v>
      </c>
      <c r="H30" s="26">
        <v>160</v>
      </c>
      <c r="I30" s="96">
        <v>120</v>
      </c>
      <c r="J30" s="112"/>
      <c r="K30" s="113"/>
      <c r="L30" s="101">
        <f t="shared" si="3"/>
        <v>350</v>
      </c>
      <c r="M30" s="59">
        <f t="shared" si="2"/>
        <v>18</v>
      </c>
      <c r="N30" s="211">
        <f t="shared" si="1"/>
        <v>67</v>
      </c>
    </row>
    <row r="31" spans="2:14" ht="15.75">
      <c r="B31" s="21">
        <f t="shared" si="0"/>
        <v>19</v>
      </c>
      <c r="C31" s="130">
        <v>32</v>
      </c>
      <c r="D31" s="134" t="s">
        <v>159</v>
      </c>
      <c r="E31" s="135" t="s">
        <v>63</v>
      </c>
      <c r="F31" s="136" t="s">
        <v>59</v>
      </c>
      <c r="G31" s="33">
        <v>143</v>
      </c>
      <c r="H31" s="33">
        <v>180</v>
      </c>
      <c r="I31" s="78">
        <v>0</v>
      </c>
      <c r="J31" s="21"/>
      <c r="K31" s="118"/>
      <c r="L31" s="101">
        <f t="shared" si="3"/>
        <v>323</v>
      </c>
      <c r="M31" s="59">
        <f t="shared" si="2"/>
        <v>19</v>
      </c>
      <c r="N31" s="211">
        <f t="shared" si="1"/>
        <v>62</v>
      </c>
    </row>
    <row r="32" spans="2:14" ht="15.75">
      <c r="B32" s="21">
        <f t="shared" si="0"/>
        <v>20</v>
      </c>
      <c r="C32" s="22">
        <v>45</v>
      </c>
      <c r="D32" s="23" t="s">
        <v>100</v>
      </c>
      <c r="E32" s="24" t="s">
        <v>101</v>
      </c>
      <c r="F32" s="25" t="s">
        <v>64</v>
      </c>
      <c r="G32" s="26">
        <v>0</v>
      </c>
      <c r="H32" s="26">
        <v>178</v>
      </c>
      <c r="I32" s="96">
        <v>103</v>
      </c>
      <c r="J32" s="112"/>
      <c r="K32" s="113"/>
      <c r="L32" s="101">
        <f t="shared" si="3"/>
        <v>281</v>
      </c>
      <c r="M32" s="59">
        <f t="shared" si="2"/>
        <v>20</v>
      </c>
      <c r="N32" s="211">
        <f t="shared" si="1"/>
        <v>54</v>
      </c>
    </row>
    <row r="33" spans="2:14" ht="15.75">
      <c r="B33" s="21">
        <f t="shared" si="0"/>
        <v>21</v>
      </c>
      <c r="C33" s="22">
        <v>12</v>
      </c>
      <c r="D33" s="34" t="s">
        <v>112</v>
      </c>
      <c r="E33" s="158">
        <v>162</v>
      </c>
      <c r="F33" s="127" t="s">
        <v>59</v>
      </c>
      <c r="G33" s="26">
        <v>0</v>
      </c>
      <c r="H33" s="26">
        <v>80</v>
      </c>
      <c r="I33" s="96">
        <v>180</v>
      </c>
      <c r="J33" s="112"/>
      <c r="K33" s="113"/>
      <c r="L33" s="101">
        <f t="shared" si="3"/>
        <v>260</v>
      </c>
      <c r="M33" s="59">
        <f t="shared" si="2"/>
        <v>21</v>
      </c>
      <c r="N33" s="211">
        <f t="shared" si="1"/>
        <v>50</v>
      </c>
    </row>
    <row r="34" spans="2:14" ht="15.75">
      <c r="B34" s="21">
        <f t="shared" si="0"/>
        <v>22</v>
      </c>
      <c r="C34" s="22">
        <v>6</v>
      </c>
      <c r="D34" s="34" t="s">
        <v>138</v>
      </c>
      <c r="E34" s="158">
        <v>3156</v>
      </c>
      <c r="F34" s="127" t="s">
        <v>65</v>
      </c>
      <c r="G34" s="26">
        <v>65</v>
      </c>
      <c r="H34" s="26">
        <v>99</v>
      </c>
      <c r="I34" s="96">
        <v>93</v>
      </c>
      <c r="J34" s="112"/>
      <c r="K34" s="113"/>
      <c r="L34" s="101">
        <f t="shared" si="3"/>
        <v>257</v>
      </c>
      <c r="M34" s="59">
        <f t="shared" si="2"/>
        <v>22</v>
      </c>
      <c r="N34" s="211">
        <f t="shared" si="1"/>
        <v>49</v>
      </c>
    </row>
    <row r="35" spans="2:14" ht="15.75">
      <c r="B35" s="57">
        <f t="shared" si="0"/>
        <v>23</v>
      </c>
      <c r="C35" s="22">
        <v>14</v>
      </c>
      <c r="D35" s="34" t="s">
        <v>113</v>
      </c>
      <c r="E35" s="158">
        <v>3192</v>
      </c>
      <c r="F35" s="127" t="s">
        <v>65</v>
      </c>
      <c r="G35" s="58">
        <v>73</v>
      </c>
      <c r="H35" s="58">
        <v>64</v>
      </c>
      <c r="I35" s="98">
        <v>96</v>
      </c>
      <c r="J35" s="119"/>
      <c r="K35" s="120"/>
      <c r="L35" s="101">
        <f t="shared" si="3"/>
        <v>233</v>
      </c>
      <c r="M35" s="59">
        <f t="shared" si="2"/>
        <v>23</v>
      </c>
      <c r="N35" s="211">
        <f t="shared" si="1"/>
        <v>45</v>
      </c>
    </row>
    <row r="36" spans="2:14" ht="15.75">
      <c r="B36" s="21">
        <f t="shared" si="0"/>
        <v>24</v>
      </c>
      <c r="C36" s="30">
        <v>38</v>
      </c>
      <c r="D36" s="34" t="s">
        <v>143</v>
      </c>
      <c r="E36" s="158">
        <v>2848</v>
      </c>
      <c r="F36" s="127" t="s">
        <v>144</v>
      </c>
      <c r="G36" s="31">
        <v>75</v>
      </c>
      <c r="H36" s="31">
        <v>101</v>
      </c>
      <c r="I36" s="97">
        <v>48</v>
      </c>
      <c r="J36" s="114"/>
      <c r="K36" s="115"/>
      <c r="L36" s="101">
        <f t="shared" si="3"/>
        <v>224</v>
      </c>
      <c r="M36" s="59">
        <f t="shared" si="2"/>
        <v>24</v>
      </c>
      <c r="N36" s="211">
        <f t="shared" si="1"/>
        <v>43</v>
      </c>
    </row>
    <row r="37" spans="2:14" ht="15.75">
      <c r="B37" s="21">
        <f t="shared" si="0"/>
        <v>25</v>
      </c>
      <c r="C37" s="22">
        <v>41</v>
      </c>
      <c r="D37" s="23" t="s">
        <v>98</v>
      </c>
      <c r="E37" s="24" t="s">
        <v>99</v>
      </c>
      <c r="F37" s="25" t="s">
        <v>64</v>
      </c>
      <c r="G37" s="31">
        <v>0</v>
      </c>
      <c r="H37" s="31">
        <v>79</v>
      </c>
      <c r="I37" s="97">
        <v>120</v>
      </c>
      <c r="J37" s="114"/>
      <c r="K37" s="115"/>
      <c r="L37" s="101">
        <f t="shared" si="3"/>
        <v>199</v>
      </c>
      <c r="M37" s="59">
        <f t="shared" si="2"/>
        <v>25</v>
      </c>
      <c r="N37" s="211">
        <f t="shared" si="1"/>
        <v>38</v>
      </c>
    </row>
    <row r="38" spans="2:14" ht="15.75">
      <c r="B38" s="21">
        <f t="shared" si="0"/>
        <v>26</v>
      </c>
      <c r="C38" s="22">
        <v>26</v>
      </c>
      <c r="D38" s="34" t="s">
        <v>134</v>
      </c>
      <c r="E38" s="158">
        <v>320</v>
      </c>
      <c r="F38" s="127" t="s">
        <v>59</v>
      </c>
      <c r="G38" s="26">
        <v>180</v>
      </c>
      <c r="H38" s="26">
        <v>0</v>
      </c>
      <c r="I38" s="96">
        <v>0</v>
      </c>
      <c r="J38" s="112"/>
      <c r="K38" s="113"/>
      <c r="L38" s="101">
        <f t="shared" si="3"/>
        <v>180</v>
      </c>
      <c r="M38" s="59">
        <f t="shared" si="2"/>
        <v>26</v>
      </c>
      <c r="N38" s="211">
        <f t="shared" si="1"/>
        <v>34</v>
      </c>
    </row>
    <row r="39" spans="2:14" ht="15.75">
      <c r="B39" s="21">
        <f t="shared" si="0"/>
        <v>27</v>
      </c>
      <c r="C39" s="22">
        <v>29</v>
      </c>
      <c r="D39" s="34" t="s">
        <v>131</v>
      </c>
      <c r="E39" s="158">
        <v>319</v>
      </c>
      <c r="F39" s="127" t="s">
        <v>59</v>
      </c>
      <c r="G39" s="33">
        <v>115</v>
      </c>
      <c r="H39" s="33">
        <v>0</v>
      </c>
      <c r="I39" s="78">
        <v>58</v>
      </c>
      <c r="J39" s="21"/>
      <c r="K39" s="118"/>
      <c r="L39" s="101">
        <f t="shared" si="3"/>
        <v>173</v>
      </c>
      <c r="M39" s="59">
        <f t="shared" si="2"/>
        <v>27</v>
      </c>
      <c r="N39" s="211">
        <f t="shared" si="1"/>
        <v>33</v>
      </c>
    </row>
    <row r="40" spans="2:14" ht="15.75">
      <c r="B40" s="21">
        <f t="shared" si="0"/>
        <v>28</v>
      </c>
      <c r="C40" s="22">
        <v>17</v>
      </c>
      <c r="D40" s="34" t="s">
        <v>116</v>
      </c>
      <c r="E40" s="158">
        <v>3190</v>
      </c>
      <c r="F40" s="127" t="s">
        <v>65</v>
      </c>
      <c r="G40" s="26">
        <v>66</v>
      </c>
      <c r="H40" s="26">
        <v>21</v>
      </c>
      <c r="I40" s="96">
        <v>74</v>
      </c>
      <c r="J40" s="112"/>
      <c r="K40" s="113"/>
      <c r="L40" s="101">
        <f t="shared" si="3"/>
        <v>161</v>
      </c>
      <c r="M40" s="59">
        <f t="shared" si="2"/>
        <v>28</v>
      </c>
      <c r="N40" s="211">
        <f t="shared" si="1"/>
        <v>31</v>
      </c>
    </row>
    <row r="41" spans="2:14" ht="15.75">
      <c r="B41" s="21">
        <f t="shared" si="0"/>
        <v>29</v>
      </c>
      <c r="C41" s="22">
        <v>24</v>
      </c>
      <c r="D41" s="34" t="s">
        <v>136</v>
      </c>
      <c r="E41" s="158">
        <v>325</v>
      </c>
      <c r="F41" s="127" t="s">
        <v>59</v>
      </c>
      <c r="G41" s="26">
        <v>80</v>
      </c>
      <c r="H41" s="26">
        <v>0</v>
      </c>
      <c r="I41" s="96">
        <v>71</v>
      </c>
      <c r="J41" s="112"/>
      <c r="K41" s="113"/>
      <c r="L41" s="101">
        <f t="shared" si="3"/>
        <v>151</v>
      </c>
      <c r="M41" s="59">
        <f t="shared" si="2"/>
        <v>29</v>
      </c>
      <c r="N41" s="211">
        <f t="shared" si="1"/>
        <v>29</v>
      </c>
    </row>
    <row r="42" spans="2:14" ht="15.75">
      <c r="B42" s="21">
        <f t="shared" si="0"/>
        <v>30</v>
      </c>
      <c r="C42" s="22">
        <v>8</v>
      </c>
      <c r="D42" s="34" t="s">
        <v>182</v>
      </c>
      <c r="E42" s="158">
        <v>3155</v>
      </c>
      <c r="F42" s="127" t="s">
        <v>65</v>
      </c>
      <c r="G42" s="31">
        <v>0</v>
      </c>
      <c r="H42" s="31">
        <v>140</v>
      </c>
      <c r="I42" s="97">
        <v>0</v>
      </c>
      <c r="J42" s="114"/>
      <c r="K42" s="115"/>
      <c r="L42" s="101">
        <f t="shared" si="3"/>
        <v>140</v>
      </c>
      <c r="M42" s="59">
        <f t="shared" si="2"/>
        <v>30</v>
      </c>
      <c r="N42" s="211">
        <f t="shared" si="1"/>
        <v>26</v>
      </c>
    </row>
    <row r="43" spans="2:14" ht="15.75">
      <c r="B43" s="21">
        <f t="shared" si="0"/>
        <v>31</v>
      </c>
      <c r="C43" s="22">
        <v>16</v>
      </c>
      <c r="D43" s="34" t="s">
        <v>115</v>
      </c>
      <c r="E43" s="158">
        <v>3191</v>
      </c>
      <c r="F43" s="127" t="s">
        <v>65</v>
      </c>
      <c r="G43" s="26">
        <v>54</v>
      </c>
      <c r="H43" s="26">
        <v>0</v>
      </c>
      <c r="I43" s="96">
        <v>71</v>
      </c>
      <c r="J43" s="112"/>
      <c r="K43" s="113"/>
      <c r="L43" s="101">
        <f t="shared" si="3"/>
        <v>125</v>
      </c>
      <c r="M43" s="59">
        <f t="shared" si="2"/>
        <v>31</v>
      </c>
      <c r="N43" s="211">
        <f t="shared" si="1"/>
        <v>23</v>
      </c>
    </row>
    <row r="44" spans="2:14" ht="15.75">
      <c r="B44" s="21">
        <f t="shared" si="0"/>
        <v>32</v>
      </c>
      <c r="C44" s="22">
        <v>23</v>
      </c>
      <c r="D44" s="34" t="s">
        <v>109</v>
      </c>
      <c r="E44" s="28" t="s">
        <v>110</v>
      </c>
      <c r="F44" s="126" t="s">
        <v>104</v>
      </c>
      <c r="G44" s="26">
        <v>0</v>
      </c>
      <c r="H44" s="26">
        <v>30</v>
      </c>
      <c r="I44" s="96">
        <v>89</v>
      </c>
      <c r="J44" s="112"/>
      <c r="K44" s="113"/>
      <c r="L44" s="101">
        <f t="shared" si="3"/>
        <v>119</v>
      </c>
      <c r="M44" s="59">
        <f t="shared" si="2"/>
        <v>32</v>
      </c>
      <c r="N44" s="211">
        <f t="shared" si="1"/>
        <v>22</v>
      </c>
    </row>
    <row r="45" spans="2:14" ht="15.75">
      <c r="B45" s="21">
        <f t="shared" si="0"/>
        <v>33</v>
      </c>
      <c r="C45" s="22">
        <v>27</v>
      </c>
      <c r="D45" s="23" t="s">
        <v>61</v>
      </c>
      <c r="E45" s="24">
        <v>128</v>
      </c>
      <c r="F45" s="25" t="s">
        <v>59</v>
      </c>
      <c r="G45" s="33">
        <v>118</v>
      </c>
      <c r="H45" s="33">
        <v>0</v>
      </c>
      <c r="I45" s="78">
        <v>0</v>
      </c>
      <c r="J45" s="21"/>
      <c r="K45" s="118"/>
      <c r="L45" s="101">
        <f t="shared" si="3"/>
        <v>118</v>
      </c>
      <c r="M45" s="59">
        <f t="shared" si="2"/>
        <v>33</v>
      </c>
      <c r="N45" s="211">
        <f t="shared" si="1"/>
        <v>22</v>
      </c>
    </row>
    <row r="46" spans="2:14" ht="15.75">
      <c r="B46" s="21">
        <f t="shared" si="0"/>
        <v>34</v>
      </c>
      <c r="C46" s="22">
        <v>5</v>
      </c>
      <c r="D46" s="27" t="s">
        <v>137</v>
      </c>
      <c r="E46" s="28" t="s">
        <v>85</v>
      </c>
      <c r="F46" s="25" t="s">
        <v>65</v>
      </c>
      <c r="G46" s="26">
        <v>117</v>
      </c>
      <c r="H46" s="26">
        <v>0</v>
      </c>
      <c r="I46" s="96">
        <v>0</v>
      </c>
      <c r="J46" s="112"/>
      <c r="K46" s="113"/>
      <c r="L46" s="101">
        <f t="shared" si="3"/>
        <v>117</v>
      </c>
      <c r="M46" s="59">
        <f t="shared" si="2"/>
        <v>34</v>
      </c>
      <c r="N46" s="211">
        <f t="shared" si="1"/>
        <v>22</v>
      </c>
    </row>
    <row r="47" spans="2:14" ht="15.75">
      <c r="B47" s="21">
        <f t="shared" si="0"/>
        <v>35</v>
      </c>
      <c r="C47" s="22">
        <v>20</v>
      </c>
      <c r="D47" s="34" t="s">
        <v>102</v>
      </c>
      <c r="E47" s="28" t="s">
        <v>103</v>
      </c>
      <c r="F47" s="126" t="s">
        <v>104</v>
      </c>
      <c r="G47" s="32">
        <v>105</v>
      </c>
      <c r="H47" s="32">
        <v>0</v>
      </c>
      <c r="I47" s="107">
        <v>0</v>
      </c>
      <c r="J47" s="116"/>
      <c r="K47" s="117"/>
      <c r="L47" s="101">
        <f t="shared" si="3"/>
        <v>105</v>
      </c>
      <c r="M47" s="59">
        <f t="shared" si="2"/>
        <v>35</v>
      </c>
      <c r="N47" s="211">
        <f t="shared" si="1"/>
        <v>19</v>
      </c>
    </row>
    <row r="48" spans="2:14" ht="15.75">
      <c r="B48" s="21">
        <f t="shared" si="0"/>
        <v>36</v>
      </c>
      <c r="C48" s="30">
        <v>7</v>
      </c>
      <c r="D48" s="34" t="s">
        <v>139</v>
      </c>
      <c r="E48" s="158">
        <v>3153</v>
      </c>
      <c r="F48" s="127" t="s">
        <v>65</v>
      </c>
      <c r="G48" s="26">
        <v>0</v>
      </c>
      <c r="H48" s="26">
        <v>0</v>
      </c>
      <c r="I48" s="96">
        <v>89</v>
      </c>
      <c r="J48" s="112"/>
      <c r="K48" s="113"/>
      <c r="L48" s="101">
        <f t="shared" si="3"/>
        <v>89</v>
      </c>
      <c r="M48" s="59">
        <f t="shared" si="2"/>
        <v>36</v>
      </c>
      <c r="N48" s="211">
        <f t="shared" si="1"/>
        <v>16</v>
      </c>
    </row>
    <row r="49" spans="2:14" ht="15.75">
      <c r="B49" s="21">
        <f t="shared" si="0"/>
        <v>37</v>
      </c>
      <c r="C49" s="22">
        <v>22</v>
      </c>
      <c r="D49" s="34" t="s">
        <v>107</v>
      </c>
      <c r="E49" s="28" t="s">
        <v>108</v>
      </c>
      <c r="F49" s="126" t="s">
        <v>104</v>
      </c>
      <c r="G49" s="33">
        <v>0</v>
      </c>
      <c r="H49" s="33">
        <v>41</v>
      </c>
      <c r="I49" s="78">
        <v>0</v>
      </c>
      <c r="J49" s="21"/>
      <c r="K49" s="118"/>
      <c r="L49" s="101">
        <f t="shared" si="3"/>
        <v>41</v>
      </c>
      <c r="M49" s="59">
        <f t="shared" si="2"/>
        <v>37</v>
      </c>
      <c r="N49" s="211">
        <f t="shared" si="1"/>
        <v>7</v>
      </c>
    </row>
    <row r="50" spans="2:14" ht="15.75">
      <c r="B50" s="21">
        <f>B49+1</f>
        <v>38</v>
      </c>
      <c r="C50" s="22">
        <v>28</v>
      </c>
      <c r="D50" s="34" t="s">
        <v>119</v>
      </c>
      <c r="E50" s="158">
        <v>180</v>
      </c>
      <c r="F50" s="127" t="s">
        <v>59</v>
      </c>
      <c r="G50" s="26" t="s">
        <v>167</v>
      </c>
      <c r="H50" s="26">
        <v>0</v>
      </c>
      <c r="I50" s="96">
        <v>0</v>
      </c>
      <c r="J50" s="112"/>
      <c r="K50" s="113"/>
      <c r="L50" s="101">
        <f t="shared" si="3"/>
        <v>0</v>
      </c>
      <c r="M50" s="59">
        <f t="shared" si="2"/>
        <v>38</v>
      </c>
      <c r="N50" s="211">
        <v>0</v>
      </c>
    </row>
    <row r="51" spans="2:14" ht="16.5" thickBot="1">
      <c r="B51" s="35">
        <f t="shared" si="0"/>
        <v>39</v>
      </c>
      <c r="C51" s="36">
        <v>30</v>
      </c>
      <c r="D51" s="142" t="s">
        <v>133</v>
      </c>
      <c r="E51" s="160">
        <v>165</v>
      </c>
      <c r="F51" s="143" t="s">
        <v>59</v>
      </c>
      <c r="G51" s="39">
        <v>0</v>
      </c>
      <c r="H51" s="39">
        <v>0</v>
      </c>
      <c r="I51" s="99">
        <v>0</v>
      </c>
      <c r="J51" s="204"/>
      <c r="K51" s="205"/>
      <c r="L51" s="144">
        <f t="shared" si="3"/>
        <v>0</v>
      </c>
      <c r="M51" s="139">
        <f t="shared" si="2"/>
        <v>38</v>
      </c>
      <c r="N51" s="212">
        <v>0</v>
      </c>
    </row>
    <row r="54" spans="1:13" ht="20.25" customHeight="1">
      <c r="A54" s="72" t="s">
        <v>178</v>
      </c>
      <c r="B54" s="72"/>
      <c r="C54" s="72"/>
      <c r="D54" s="72"/>
      <c r="E54" s="72"/>
      <c r="H54" s="41"/>
      <c r="I54" s="165" t="s">
        <v>10</v>
      </c>
      <c r="J54" s="165"/>
      <c r="K54" s="104"/>
      <c r="L54" s="104"/>
      <c r="M54"/>
    </row>
    <row r="55" spans="1:13" ht="20.25" customHeight="1">
      <c r="A55" s="43"/>
      <c r="B55" s="44"/>
      <c r="C55" s="40"/>
      <c r="D55" s="40"/>
      <c r="E55" s="45"/>
      <c r="H55" s="42"/>
      <c r="K55" s="20"/>
      <c r="M55"/>
    </row>
    <row r="56" spans="1:12" ht="20.25" customHeight="1">
      <c r="A56" s="61" t="s">
        <v>196</v>
      </c>
      <c r="B56" s="61"/>
      <c r="C56" s="61"/>
      <c r="D56" s="61"/>
      <c r="E56" s="61"/>
      <c r="H56" s="40" t="s">
        <v>157</v>
      </c>
      <c r="J56" s="46"/>
      <c r="K56" s="46"/>
      <c r="L56" s="20"/>
    </row>
    <row r="57" spans="1:12" ht="20.25" customHeight="1">
      <c r="A57" s="47"/>
      <c r="B57" s="48"/>
      <c r="C57" s="49"/>
      <c r="D57" s="49"/>
      <c r="E57" s="50"/>
      <c r="I57" s="42"/>
      <c r="L57" s="20"/>
    </row>
    <row r="58" spans="1:13" ht="20.25" customHeight="1">
      <c r="A58" s="61" t="s">
        <v>179</v>
      </c>
      <c r="B58" s="61"/>
      <c r="C58" s="61"/>
      <c r="D58" s="61"/>
      <c r="E58" s="61"/>
      <c r="H58" s="40" t="s">
        <v>158</v>
      </c>
      <c r="I58" s="40"/>
      <c r="J58" s="40"/>
      <c r="K58" s="40"/>
      <c r="L58" s="40"/>
      <c r="M58"/>
    </row>
    <row r="59" spans="3:12" ht="20.25" customHeight="1">
      <c r="C59" s="51"/>
      <c r="D59" s="52"/>
      <c r="E59" s="42"/>
      <c r="F59" s="42"/>
      <c r="G59" s="53"/>
      <c r="H59" s="45"/>
      <c r="I59" s="42"/>
      <c r="L59" s="20"/>
    </row>
    <row r="60" spans="3:12" ht="20.25" customHeight="1">
      <c r="C60" s="45"/>
      <c r="D60" s="42"/>
      <c r="E60" s="54"/>
      <c r="F60" s="54"/>
      <c r="G60" s="52"/>
      <c r="H60" s="72" t="s">
        <v>125</v>
      </c>
      <c r="I60" s="72"/>
      <c r="J60" s="72"/>
      <c r="K60" s="72"/>
      <c r="L60" s="72"/>
    </row>
  </sheetData>
  <sheetProtection/>
  <mergeCells count="22">
    <mergeCell ref="L11:L12"/>
    <mergeCell ref="D7:I7"/>
    <mergeCell ref="C11:C12"/>
    <mergeCell ref="D11:D12"/>
    <mergeCell ref="J5:M5"/>
    <mergeCell ref="E11:E12"/>
    <mergeCell ref="B9:M9"/>
    <mergeCell ref="N11:N12"/>
    <mergeCell ref="G11:I11"/>
    <mergeCell ref="J6:M6"/>
    <mergeCell ref="B11:B12"/>
    <mergeCell ref="M11:M12"/>
    <mergeCell ref="D6:I6"/>
    <mergeCell ref="F11:F12"/>
    <mergeCell ref="J1:L1"/>
    <mergeCell ref="J2:L2"/>
    <mergeCell ref="J4:L4"/>
    <mergeCell ref="D1:I1"/>
    <mergeCell ref="D2:I2"/>
    <mergeCell ref="D4:I4"/>
    <mergeCell ref="D3:I3"/>
    <mergeCell ref="J11:K11"/>
  </mergeCells>
  <printOptions horizontalCentered="1"/>
  <pageMargins left="0.3937007874015748" right="0.11811023622047245" top="0.1968503937007874" bottom="0.1968503937007874" header="0" footer="0"/>
  <pageSetup fitToHeight="1" fitToWidth="1" horizontalDpi="240" verticalDpi="24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Leszek Małmyga</cp:lastModifiedBy>
  <cp:lastPrinted>2013-04-16T21:15:37Z</cp:lastPrinted>
  <dcterms:created xsi:type="dcterms:W3CDTF">2010-03-26T11:19:47Z</dcterms:created>
  <dcterms:modified xsi:type="dcterms:W3CDTF">2013-04-25T06:31:58Z</dcterms:modified>
  <cp:category/>
  <cp:version/>
  <cp:contentType/>
  <cp:contentStatus/>
</cp:coreProperties>
</file>