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072" tabRatio="931" activeTab="17"/>
  </bookViews>
  <sheets>
    <sheet name="s1b" sheetId="13" r:id="rId1"/>
    <sheet name="s1bk" sheetId="40" r:id="rId2"/>
    <sheet name="s1aj" sheetId="41" r:id="rId3"/>
    <sheet name="s1ajk" sheetId="42" r:id="rId4"/>
    <sheet name="s3a" sheetId="43" r:id="rId5"/>
    <sheet name="s3ak" sheetId="46" r:id="rId6"/>
    <sheet name="s3aj" sheetId="48" r:id="rId7"/>
    <sheet name="s3kj" sheetId="47" r:id="rId8"/>
    <sheet name="s4a" sheetId="44" r:id="rId9"/>
    <sheet name="s4ak" sheetId="49" r:id="rId10"/>
    <sheet name="s4ajk" sheetId="50" r:id="rId11"/>
    <sheet name="s4aj" sheetId="51" r:id="rId12"/>
    <sheet name="s6a" sheetId="45" r:id="rId13"/>
    <sheet name="s6ak" sheetId="52" r:id="rId14"/>
    <sheet name="s6aj" sheetId="53" r:id="rId15"/>
    <sheet name="s6ajk" sheetId="54" r:id="rId16"/>
    <sheet name="s9a" sheetId="15" r:id="rId17"/>
    <sheet name="s9ak" sheetId="55" r:id="rId18"/>
    <sheet name="s9aj" sheetId="56" r:id="rId19"/>
    <sheet name="s9ajk" sheetId="57" r:id="rId20"/>
    <sheet name="s5c" sheetId="14" r:id="rId21"/>
    <sheet name="s5sk" sheetId="58" r:id="rId22"/>
    <sheet name="s5b" sheetId="60" r:id="rId23"/>
    <sheet name="s5bk" sheetId="59" r:id="rId24"/>
    <sheet name="s7s" sheetId="5" r:id="rId25"/>
    <sheet name="s7sk" sheetId="61" r:id="rId26"/>
    <sheet name="s7j" sheetId="62" r:id="rId27"/>
    <sheet name="s7jk" sheetId="63" r:id="rId28"/>
  </sheets>
  <calcPr calcId="125725"/>
</workbook>
</file>

<file path=xl/calcChain.xml><?xml version="1.0" encoding="utf-8"?>
<calcChain xmlns="http://schemas.openxmlformats.org/spreadsheetml/2006/main">
  <c r="J7" i="57"/>
  <c r="J6"/>
  <c r="J5"/>
  <c r="J14" i="56"/>
  <c r="J13"/>
  <c r="J12"/>
  <c r="J11"/>
  <c r="J10"/>
  <c r="J9"/>
  <c r="J8"/>
  <c r="J7"/>
  <c r="J6"/>
  <c r="J5"/>
  <c r="J6" i="55"/>
  <c r="J10" i="15"/>
  <c r="J9"/>
  <c r="J8"/>
  <c r="J7"/>
  <c r="J6"/>
  <c r="J5"/>
  <c r="J23" i="53"/>
  <c r="J22"/>
  <c r="J21"/>
  <c r="J20"/>
  <c r="J19"/>
  <c r="J18"/>
  <c r="J17"/>
  <c r="J16"/>
  <c r="J15"/>
  <c r="J14"/>
  <c r="J13"/>
  <c r="J12"/>
  <c r="J11"/>
  <c r="J10"/>
  <c r="J9"/>
  <c r="J8"/>
  <c r="J7"/>
  <c r="J6"/>
  <c r="J5"/>
  <c r="J8" i="52"/>
  <c r="J7"/>
  <c r="J6"/>
  <c r="J5"/>
  <c r="J13" i="45"/>
  <c r="J12"/>
  <c r="J11"/>
  <c r="J10"/>
  <c r="J9"/>
  <c r="J8"/>
  <c r="J7"/>
  <c r="J6"/>
  <c r="J5"/>
  <c r="J15" i="51"/>
  <c r="J13"/>
  <c r="J12"/>
  <c r="J11"/>
  <c r="J10"/>
  <c r="J9"/>
  <c r="J8"/>
  <c r="J7"/>
  <c r="J6"/>
  <c r="J5"/>
  <c r="J9" i="50"/>
  <c r="J8"/>
  <c r="J7"/>
  <c r="J6"/>
  <c r="J5"/>
  <c r="J8" i="49"/>
  <c r="J7"/>
  <c r="J6"/>
  <c r="J5"/>
  <c r="J10" i="44"/>
  <c r="J9"/>
  <c r="J8"/>
  <c r="J7"/>
  <c r="J6"/>
  <c r="J5"/>
  <c r="J8" i="47"/>
  <c r="J7"/>
  <c r="J6"/>
  <c r="J5"/>
  <c r="J6" i="46"/>
  <c r="J5"/>
  <c r="J11" i="43" l="1"/>
  <c r="J10"/>
  <c r="J9"/>
  <c r="J8"/>
  <c r="J7"/>
  <c r="J6"/>
  <c r="J5"/>
  <c r="K8" i="63" l="1"/>
  <c r="K6"/>
  <c r="K7"/>
  <c r="K5"/>
  <c r="K7" i="62"/>
  <c r="K10"/>
  <c r="K6"/>
  <c r="K9"/>
  <c r="K8"/>
  <c r="K6" i="61"/>
  <c r="K7"/>
  <c r="K8"/>
  <c r="K5"/>
  <c r="K6" i="5"/>
  <c r="K5"/>
  <c r="K8"/>
  <c r="J6" i="48"/>
  <c r="J5"/>
  <c r="L7" i="59" l="1"/>
  <c r="L8" i="14"/>
  <c r="L7"/>
  <c r="L5"/>
  <c r="L5" i="60"/>
  <c r="L7"/>
  <c r="L9" i="14"/>
  <c r="L6" i="59"/>
  <c r="L7" i="58"/>
  <c r="L8"/>
  <c r="L6"/>
  <c r="L6" i="60"/>
  <c r="L6" i="14"/>
  <c r="L5" i="58"/>
  <c r="L5" i="59"/>
  <c r="M6" i="54" l="1"/>
  <c r="M7"/>
  <c r="M8"/>
  <c r="M5"/>
  <c r="L6"/>
  <c r="L7"/>
  <c r="L8"/>
  <c r="L5"/>
  <c r="J6"/>
  <c r="J7"/>
  <c r="J8"/>
  <c r="J5"/>
  <c r="H6"/>
  <c r="H7"/>
  <c r="H8"/>
  <c r="H5"/>
  <c r="J6" i="42"/>
  <c r="J7"/>
  <c r="J8"/>
  <c r="J5"/>
  <c r="J7" i="41"/>
  <c r="J5"/>
  <c r="J12"/>
  <c r="J10"/>
  <c r="J13"/>
  <c r="J6"/>
  <c r="J8"/>
  <c r="J11"/>
  <c r="J9"/>
  <c r="J14"/>
  <c r="J5" i="40"/>
  <c r="J8"/>
  <c r="J7"/>
  <c r="J6"/>
  <c r="J7" i="13"/>
  <c r="J5"/>
  <c r="J10"/>
  <c r="J11"/>
  <c r="J9"/>
  <c r="J8"/>
  <c r="J6"/>
</calcChain>
</file>

<file path=xl/sharedStrings.xml><?xml version="1.0" encoding="utf-8"?>
<sst xmlns="http://schemas.openxmlformats.org/spreadsheetml/2006/main" count="1113" uniqueCount="160">
  <si>
    <t>Klub</t>
  </si>
  <si>
    <t>LS FAI</t>
  </si>
  <si>
    <t>FAI ID</t>
  </si>
  <si>
    <t>Zawodnik</t>
  </si>
  <si>
    <t>1 lot</t>
  </si>
  <si>
    <t>2 lot</t>
  </si>
  <si>
    <t>3 lot</t>
  </si>
  <si>
    <t>Wynik</t>
  </si>
  <si>
    <t>Miejsce</t>
  </si>
  <si>
    <t xml:space="preserve">Ocena statyczna </t>
  </si>
  <si>
    <t>Sędzia Bezpieczeństwa: Jarosław Zasuń</t>
  </si>
  <si>
    <t>S5B</t>
  </si>
  <si>
    <t>S1B</t>
  </si>
  <si>
    <t>S4A - senior</t>
  </si>
  <si>
    <t>S7 - senior</t>
  </si>
  <si>
    <t>S3A - senior</t>
  </si>
  <si>
    <t>S6A - senior</t>
  </si>
  <si>
    <t>Pierwowzór</t>
  </si>
  <si>
    <t>S9A - senior</t>
  </si>
  <si>
    <t xml:space="preserve">Andrzej Sawicki  </t>
  </si>
  <si>
    <t>Komisja oceny makiet:</t>
  </si>
  <si>
    <t>GORYCZKA Grzegorz</t>
  </si>
  <si>
    <t>GORYCZKA Kornelia</t>
  </si>
  <si>
    <t>SADOWY Alex</t>
  </si>
  <si>
    <t>MIKUŁA Szymon</t>
  </si>
  <si>
    <t>WIŚNIEWSKA Weronika</t>
  </si>
  <si>
    <t>ŻURAWSKI Przemysław</t>
  </si>
  <si>
    <t>KREMPA Kacper</t>
  </si>
  <si>
    <t>WOJDYŁO Wojciech</t>
  </si>
  <si>
    <t>KREMPA Mikołaj</t>
  </si>
  <si>
    <t>TOKARCZYK Bartłomiej</t>
  </si>
  <si>
    <t>TOKARCZYK Mateusz</t>
  </si>
  <si>
    <t>BARSZCZ Tomasz</t>
  </si>
  <si>
    <t>MAJ-KOPCIUCH Kinga</t>
  </si>
  <si>
    <t>KOPCIUCH Natalia</t>
  </si>
  <si>
    <t>POMYKAŁA Krzysztof</t>
  </si>
  <si>
    <t>SZULC Sebastian</t>
  </si>
  <si>
    <t>BEDNAREK Anna</t>
  </si>
  <si>
    <t>CZECHURA Franciszek</t>
  </si>
  <si>
    <t>SZTYLER Kamil</t>
  </si>
  <si>
    <t>ŁASOCHA Sławomir</t>
  </si>
  <si>
    <t>FILAS Michał</t>
  </si>
  <si>
    <t>PRZYBYTEK Krzysztof</t>
  </si>
  <si>
    <t>S1B - kobiety</t>
  </si>
  <si>
    <t>PIGŁOWSKI Paweł</t>
  </si>
  <si>
    <t>Aeroklub Poznański</t>
  </si>
  <si>
    <t>SAUT LEONARDO</t>
  </si>
  <si>
    <t xml:space="preserve">PASIK-GORYCZKA Renata </t>
  </si>
  <si>
    <t>BATORA Nadia</t>
  </si>
  <si>
    <t>DURA Barbara</t>
  </si>
  <si>
    <t>MAKSYM Oliwier</t>
  </si>
  <si>
    <t>ŻMUDA FRANCISZEK</t>
  </si>
  <si>
    <t>UKM Orion w Muszynie</t>
  </si>
  <si>
    <t>BARSZCZ Jakub</t>
  </si>
  <si>
    <t>UKM Orion W Muszynie</t>
  </si>
  <si>
    <t>BATORA Natalia</t>
  </si>
  <si>
    <t>WIEJACZKA Michał</t>
  </si>
  <si>
    <t>BOLECHAŁA Tomasz</t>
  </si>
  <si>
    <t>KSAWERY Rusin</t>
  </si>
  <si>
    <t>SSMG</t>
  </si>
  <si>
    <t>LKS KŁOS w Olkuszu</t>
  </si>
  <si>
    <t>Lotniczy Klub Sportowy ZEFIR</t>
  </si>
  <si>
    <t>CHARKO Thomas</t>
  </si>
  <si>
    <t xml:space="preserve">MTS Kwidzyn </t>
  </si>
  <si>
    <t>POŁAJDOWICZ Mateusz</t>
  </si>
  <si>
    <t>ZIELIŃSKI Oliwer</t>
  </si>
  <si>
    <t>MTSR Sowiniec</t>
  </si>
  <si>
    <t>ŻYŁA  Jakub</t>
  </si>
  <si>
    <t>MACHERA Michał</t>
  </si>
  <si>
    <t>KRZYK Franciszek</t>
  </si>
  <si>
    <t>GRUCHAŁA Jan</t>
  </si>
  <si>
    <t>08-11.06.2023 r.</t>
  </si>
  <si>
    <t>Sędzia Główny: Krzysztof Moraczewski</t>
  </si>
  <si>
    <t>Sędzia Bezpieczeństwa: Ewa Dudziak - Przybytek</t>
  </si>
  <si>
    <t>Sędzia Bezpieczeństwa: Ewa Dudziak Przybytek</t>
  </si>
  <si>
    <t>S3A - senior kobiety</t>
  </si>
  <si>
    <t>S3A - junior kobiety</t>
  </si>
  <si>
    <t>S4A - senior kobiety</t>
  </si>
  <si>
    <t>S4A - junior</t>
  </si>
  <si>
    <t>S4A - junior kobiety</t>
  </si>
  <si>
    <t>S6A - senior kobiety</t>
  </si>
  <si>
    <t>S6A - junior</t>
  </si>
  <si>
    <t>S6A - junior kobiety</t>
  </si>
  <si>
    <t>S9A - senior kobiety</t>
  </si>
  <si>
    <t>S9A - junior</t>
  </si>
  <si>
    <t>S9A - junior kobiety</t>
  </si>
  <si>
    <t>S5C - kobiety</t>
  </si>
  <si>
    <t>S5B - junior kobiety</t>
  </si>
  <si>
    <t>S7 - senior kobiety</t>
  </si>
  <si>
    <t>S7 - junior</t>
  </si>
  <si>
    <t>S7 - junior kobiety</t>
  </si>
  <si>
    <t>Mateusz Dyba</t>
  </si>
  <si>
    <t>Szymon Mikuła</t>
  </si>
  <si>
    <r>
      <t xml:space="preserve">28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</si>
  <si>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dq</t>
  </si>
  <si>
    <t>DQ</t>
  </si>
  <si>
    <t>S1A - junior kobiety</t>
  </si>
  <si>
    <t>S1A - junior</t>
  </si>
  <si>
    <t>3-5 m/s</t>
  </si>
  <si>
    <r>
      <t>28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</si>
  <si>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r>
      <t xml:space="preserve">22,2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</si>
  <si>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1,8-2,9 m/s</t>
  </si>
  <si>
    <t>CE</t>
  </si>
  <si>
    <t>-</t>
  </si>
  <si>
    <r>
      <t xml:space="preserve">30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</si>
  <si>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TL</t>
  </si>
  <si>
    <t>S5C Senior</t>
  </si>
  <si>
    <t>3-4 m/s</t>
  </si>
  <si>
    <t>MMR06-M</t>
  </si>
  <si>
    <t>CANDLE 2A</t>
  </si>
  <si>
    <t>PERUN</t>
  </si>
  <si>
    <t>DIAMANT B2</t>
  </si>
  <si>
    <t>METEOR-1Ex</t>
  </si>
  <si>
    <t>METEOR 1</t>
  </si>
  <si>
    <t>CANDLE 2B</t>
  </si>
  <si>
    <t>SS-520-5</t>
  </si>
  <si>
    <t>RASKO -2</t>
  </si>
  <si>
    <t>METEOR-1</t>
  </si>
  <si>
    <t>D-REGION</t>
  </si>
  <si>
    <t>ASTROBEE</t>
  </si>
  <si>
    <r>
      <t xml:space="preserve">S3A - </t>
    </r>
    <r>
      <rPr>
        <b/>
        <sz val="10"/>
        <color theme="1"/>
        <rFont val="Czcionka tekstu podstawowego"/>
        <charset val="238"/>
      </rPr>
      <t>JUNIOR</t>
    </r>
  </si>
  <si>
    <t>2-3 m/s</t>
  </si>
  <si>
    <r>
      <t xml:space="preserve">24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</si>
  <si>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dogrywka</t>
  </si>
  <si>
    <t>Ariane 1L03</t>
  </si>
  <si>
    <t>Saturn V</t>
  </si>
  <si>
    <t>Black Brant XII</t>
  </si>
  <si>
    <t>Meteor 2H 04</t>
  </si>
  <si>
    <t>Cosmos 3M</t>
  </si>
  <si>
    <t>Meteor 1E 42 F</t>
  </si>
  <si>
    <t>Meteor 1 19F</t>
  </si>
  <si>
    <t>Meteor 1 28 B</t>
  </si>
  <si>
    <t>METEOR 2H-05</t>
  </si>
  <si>
    <t>METEOR 1E 19-F</t>
  </si>
  <si>
    <t>METEOR 1 12B</t>
  </si>
  <si>
    <t xml:space="preserve">NIKE APACHE </t>
  </si>
  <si>
    <t>METEOR 2H-04</t>
  </si>
  <si>
    <t>V210-D-RUBIS</t>
  </si>
  <si>
    <t>DIAMANT B N2</t>
  </si>
  <si>
    <t>METEOR 1A</t>
  </si>
  <si>
    <t>METEOR 1 28B</t>
  </si>
  <si>
    <t>METEOR 2 H05</t>
  </si>
  <si>
    <t xml:space="preserve">METEOR 2 H07 </t>
  </si>
  <si>
    <r>
      <t xml:space="preserve">25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</si>
  <si>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4-6 m/s</t>
  </si>
  <si>
    <t>Meteor 2J 07</t>
  </si>
  <si>
    <t>Meteor 1 44F</t>
  </si>
  <si>
    <t>Meteor J 28B</t>
  </si>
  <si>
    <t>Meteor 1 E 42F</t>
  </si>
  <si>
    <t>LKS ZEFIR</t>
  </si>
  <si>
    <t>BARBARA Dura</t>
  </si>
  <si>
    <t>4-5</t>
  </si>
  <si>
    <t>4-6</t>
  </si>
  <si>
    <t>7</t>
  </si>
  <si>
    <t>8</t>
  </si>
  <si>
    <t>7-10</t>
  </si>
  <si>
    <t>14-15</t>
  </si>
  <si>
    <t>6-7</t>
  </si>
  <si>
    <t>7-8</t>
  </si>
  <si>
    <t xml:space="preserve">08-11.06.2023 r.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</si>
</sst>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wrapText="1"/>
    </xf>
    <xf numFmtId="0" fontId="0" fillId="0" borderId="1" xfId="0" quotePrefix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0" fillId="2" borderId="1" xfId="0" quotePrefix="1" applyNumberForma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J16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8.09765625" customWidth="1"/>
    <col min="4" max="4" width="52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159</v>
      </c>
      <c r="E1" s="26"/>
      <c r="F1" s="26"/>
      <c r="G1" s="26"/>
    </row>
    <row r="2" spans="2:10" ht="24.6" customHeight="1" thickBot="1">
      <c r="B2" s="27" t="s">
        <v>12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26</v>
      </c>
      <c r="D5" s="30" t="s">
        <v>46</v>
      </c>
      <c r="E5" s="30">
        <v>86077</v>
      </c>
      <c r="F5" s="30">
        <v>8267</v>
      </c>
      <c r="G5" s="32">
        <v>365.1</v>
      </c>
      <c r="H5" s="32" t="s">
        <v>103</v>
      </c>
      <c r="I5" s="32" t="s">
        <v>103</v>
      </c>
      <c r="J5" s="33">
        <f t="shared" ref="J5:J11" si="0">MAX(G5:I5)</f>
        <v>365.1</v>
      </c>
    </row>
    <row r="6" spans="2:10">
      <c r="B6" s="30">
        <v>2</v>
      </c>
      <c r="C6" s="31" t="s">
        <v>28</v>
      </c>
      <c r="D6" s="30" t="s">
        <v>46</v>
      </c>
      <c r="E6" s="30">
        <v>119685</v>
      </c>
      <c r="F6" s="30">
        <v>7819</v>
      </c>
      <c r="G6" s="32">
        <v>316.39999999999998</v>
      </c>
      <c r="H6" s="32" t="s">
        <v>103</v>
      </c>
      <c r="I6" s="32">
        <v>364.7</v>
      </c>
      <c r="J6" s="33">
        <f t="shared" si="0"/>
        <v>364.7</v>
      </c>
    </row>
    <row r="7" spans="2:10">
      <c r="B7" s="30">
        <v>3</v>
      </c>
      <c r="C7" s="31" t="s">
        <v>27</v>
      </c>
      <c r="D7" s="30" t="s">
        <v>46</v>
      </c>
      <c r="E7" s="30">
        <v>94376</v>
      </c>
      <c r="F7" s="30">
        <v>7648</v>
      </c>
      <c r="G7" s="32">
        <v>343</v>
      </c>
      <c r="H7" s="32" t="s">
        <v>103</v>
      </c>
      <c r="I7" s="32" t="s">
        <v>103</v>
      </c>
      <c r="J7" s="33">
        <f t="shared" si="0"/>
        <v>343</v>
      </c>
    </row>
    <row r="8" spans="2:10">
      <c r="B8" s="12">
        <v>4</v>
      </c>
      <c r="C8" s="10" t="s">
        <v>41</v>
      </c>
      <c r="D8" s="12" t="s">
        <v>66</v>
      </c>
      <c r="E8" s="12">
        <v>54116</v>
      </c>
      <c r="F8" s="12">
        <v>4642</v>
      </c>
      <c r="G8" s="24">
        <v>212.4</v>
      </c>
      <c r="H8" s="24">
        <v>212.5</v>
      </c>
      <c r="I8" s="24" t="s">
        <v>95</v>
      </c>
      <c r="J8" s="29">
        <f t="shared" si="0"/>
        <v>212.5</v>
      </c>
    </row>
    <row r="9" spans="2:10">
      <c r="B9" s="12">
        <v>5</v>
      </c>
      <c r="C9" s="10" t="s">
        <v>36</v>
      </c>
      <c r="D9" s="12" t="s">
        <v>63</v>
      </c>
      <c r="E9" s="12">
        <v>53956</v>
      </c>
      <c r="F9" s="12">
        <v>3765</v>
      </c>
      <c r="G9" s="24" t="s">
        <v>103</v>
      </c>
      <c r="H9" s="24" t="s">
        <v>95</v>
      </c>
      <c r="I9" s="24">
        <v>187</v>
      </c>
      <c r="J9" s="29">
        <f t="shared" si="0"/>
        <v>187</v>
      </c>
    </row>
    <row r="10" spans="2:10">
      <c r="B10" s="12">
        <v>6</v>
      </c>
      <c r="C10" s="10" t="s">
        <v>30</v>
      </c>
      <c r="D10" s="12" t="s">
        <v>52</v>
      </c>
      <c r="E10" s="12">
        <v>3656</v>
      </c>
      <c r="F10" s="12">
        <v>54216</v>
      </c>
      <c r="G10" s="24">
        <v>145.69999999999999</v>
      </c>
      <c r="H10" s="24">
        <v>177.9</v>
      </c>
      <c r="I10" s="24" t="s">
        <v>103</v>
      </c>
      <c r="J10" s="29">
        <f t="shared" si="0"/>
        <v>177.9</v>
      </c>
    </row>
    <row r="11" spans="2:10">
      <c r="B11" s="12">
        <v>7</v>
      </c>
      <c r="C11" s="10" t="s">
        <v>40</v>
      </c>
      <c r="D11" s="12" t="s">
        <v>59</v>
      </c>
      <c r="E11" s="12">
        <v>54191</v>
      </c>
      <c r="F11" s="12">
        <v>3896</v>
      </c>
      <c r="G11" s="24" t="s">
        <v>103</v>
      </c>
      <c r="H11" s="24" t="s">
        <v>103</v>
      </c>
      <c r="I11" s="24" t="s">
        <v>95</v>
      </c>
      <c r="J11" s="29">
        <f t="shared" si="0"/>
        <v>0</v>
      </c>
    </row>
    <row r="14" spans="2:10">
      <c r="E14" t="s">
        <v>72</v>
      </c>
    </row>
    <row r="16" spans="2:10">
      <c r="E16" t="s">
        <v>10</v>
      </c>
    </row>
  </sheetData>
  <sortState ref="C5:J14">
    <sortCondition descending="1" ref="J5:J14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Turystyki.&amp;16
Mistrzostwa Polski Modeli Kosmicznych - Włocławek 2023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B1:J13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6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77</v>
      </c>
      <c r="C2" s="28"/>
      <c r="D2" s="17"/>
      <c r="H2" s="1" t="s">
        <v>100</v>
      </c>
      <c r="I2" s="1" t="s">
        <v>101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55</v>
      </c>
      <c r="D5" s="30" t="s">
        <v>46</v>
      </c>
      <c r="E5" s="30">
        <v>169032</v>
      </c>
      <c r="F5" s="30">
        <v>8429</v>
      </c>
      <c r="G5" s="30">
        <v>113</v>
      </c>
      <c r="H5" s="30">
        <v>83</v>
      </c>
      <c r="I5" s="30">
        <v>120</v>
      </c>
      <c r="J5" s="37">
        <f>SUM(G5:I5)</f>
        <v>316</v>
      </c>
    </row>
    <row r="6" spans="2:10">
      <c r="B6" s="30">
        <v>2</v>
      </c>
      <c r="C6" s="31" t="s">
        <v>47</v>
      </c>
      <c r="D6" s="30" t="s">
        <v>46</v>
      </c>
      <c r="E6" s="30">
        <v>139402</v>
      </c>
      <c r="F6" s="30">
        <v>8062</v>
      </c>
      <c r="G6" s="30">
        <v>120</v>
      </c>
      <c r="H6" s="30">
        <v>51</v>
      </c>
      <c r="I6" s="30">
        <v>73</v>
      </c>
      <c r="J6" s="37">
        <f>SUM(G6:I6)</f>
        <v>244</v>
      </c>
    </row>
    <row r="7" spans="2:10">
      <c r="B7" s="30">
        <v>3</v>
      </c>
      <c r="C7" s="31" t="s">
        <v>33</v>
      </c>
      <c r="D7" s="30" t="s">
        <v>60</v>
      </c>
      <c r="E7" s="30">
        <v>53969</v>
      </c>
      <c r="F7" s="30">
        <v>3699</v>
      </c>
      <c r="G7" s="30">
        <v>19</v>
      </c>
      <c r="H7" s="30">
        <v>53</v>
      </c>
      <c r="I7" s="30">
        <v>120</v>
      </c>
      <c r="J7" s="37">
        <f>SUM(G7:I7)</f>
        <v>192</v>
      </c>
    </row>
    <row r="8" spans="2:10" ht="15" customHeight="1">
      <c r="B8" s="12">
        <v>4</v>
      </c>
      <c r="C8" s="10" t="s">
        <v>34</v>
      </c>
      <c r="D8" s="12" t="s">
        <v>60</v>
      </c>
      <c r="E8" s="12">
        <v>53968</v>
      </c>
      <c r="F8" s="12">
        <v>7045</v>
      </c>
      <c r="G8" s="12">
        <v>32</v>
      </c>
      <c r="H8" s="12">
        <v>73</v>
      </c>
      <c r="I8" s="12">
        <v>61</v>
      </c>
      <c r="J8" s="16">
        <f>SUM(G8:I8)</f>
        <v>166</v>
      </c>
    </row>
    <row r="11" spans="2:10">
      <c r="E11" t="s">
        <v>72</v>
      </c>
    </row>
    <row r="13" spans="2:10">
      <c r="E13" t="s">
        <v>10</v>
      </c>
    </row>
  </sheetData>
  <sortState ref="C4:M8">
    <sortCondition descending="1" ref="J4:J8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B1:J14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32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79</v>
      </c>
      <c r="C2" s="28"/>
      <c r="D2" s="17"/>
      <c r="H2" s="1" t="s">
        <v>100</v>
      </c>
      <c r="I2" s="1" t="s">
        <v>101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25</v>
      </c>
      <c r="D5" s="30" t="s">
        <v>61</v>
      </c>
      <c r="E5" s="30">
        <v>163287</v>
      </c>
      <c r="F5" s="30">
        <v>8294</v>
      </c>
      <c r="G5" s="30">
        <v>96</v>
      </c>
      <c r="H5" s="30">
        <v>52</v>
      </c>
      <c r="I5" s="30">
        <v>120</v>
      </c>
      <c r="J5" s="37">
        <f>SUM(G5:I5)</f>
        <v>268</v>
      </c>
    </row>
    <row r="6" spans="2:10">
      <c r="B6" s="30">
        <v>2</v>
      </c>
      <c r="C6" s="31" t="s">
        <v>22</v>
      </c>
      <c r="D6" s="30" t="s">
        <v>46</v>
      </c>
      <c r="E6" s="30">
        <v>109869</v>
      </c>
      <c r="F6" s="30">
        <v>7751</v>
      </c>
      <c r="G6" s="30">
        <v>22</v>
      </c>
      <c r="H6" s="30">
        <v>120</v>
      </c>
      <c r="I6" s="30">
        <v>120</v>
      </c>
      <c r="J6" s="37">
        <f>SUM(G6:I6)</f>
        <v>262</v>
      </c>
    </row>
    <row r="7" spans="2:10">
      <c r="B7" s="30">
        <v>3</v>
      </c>
      <c r="C7" s="31" t="s">
        <v>48</v>
      </c>
      <c r="D7" s="30" t="s">
        <v>46</v>
      </c>
      <c r="E7" s="30">
        <v>167892</v>
      </c>
      <c r="F7" s="30">
        <v>8403</v>
      </c>
      <c r="G7" s="30">
        <v>73</v>
      </c>
      <c r="H7" s="30">
        <v>114</v>
      </c>
      <c r="I7" s="30">
        <v>34</v>
      </c>
      <c r="J7" s="37">
        <f>SUM(G7:I7)</f>
        <v>221</v>
      </c>
    </row>
    <row r="8" spans="2:10" ht="15" customHeight="1">
      <c r="B8" s="12">
        <v>4</v>
      </c>
      <c r="C8" s="10" t="s">
        <v>37</v>
      </c>
      <c r="D8" s="12" t="s">
        <v>46</v>
      </c>
      <c r="E8" s="12">
        <v>164535</v>
      </c>
      <c r="F8" s="12">
        <v>8332</v>
      </c>
      <c r="G8" s="12">
        <v>120</v>
      </c>
      <c r="H8" s="12">
        <v>62</v>
      </c>
      <c r="I8" s="12">
        <v>0</v>
      </c>
      <c r="J8" s="16">
        <f>SUM(G8:I8)</f>
        <v>182</v>
      </c>
    </row>
    <row r="9" spans="2:10" ht="15" customHeight="1">
      <c r="B9" s="12">
        <v>5</v>
      </c>
      <c r="C9" s="10" t="s">
        <v>49</v>
      </c>
      <c r="D9" s="12" t="s">
        <v>46</v>
      </c>
      <c r="E9" s="12">
        <v>167891</v>
      </c>
      <c r="F9" s="12">
        <v>8402</v>
      </c>
      <c r="G9" s="12" t="s">
        <v>95</v>
      </c>
      <c r="H9" s="12">
        <v>64</v>
      </c>
      <c r="I9" s="12">
        <v>104</v>
      </c>
      <c r="J9" s="16">
        <f>SUM(H9:I9)</f>
        <v>168</v>
      </c>
    </row>
    <row r="12" spans="2:10">
      <c r="E12" t="s">
        <v>72</v>
      </c>
    </row>
    <row r="14" spans="2:10">
      <c r="E14" t="s">
        <v>10</v>
      </c>
    </row>
  </sheetData>
  <sortState ref="C4:M9">
    <sortCondition descending="1" ref="J4:J9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</sheetPr>
  <dimension ref="B1:J25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8.89843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78</v>
      </c>
      <c r="C2" s="28"/>
      <c r="D2" s="17"/>
      <c r="H2" s="1" t="s">
        <v>100</v>
      </c>
      <c r="I2" s="1" t="s">
        <v>101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51</v>
      </c>
      <c r="D5" s="30" t="s">
        <v>46</v>
      </c>
      <c r="E5" s="30">
        <v>121270</v>
      </c>
      <c r="F5" s="30">
        <v>7841</v>
      </c>
      <c r="G5" s="30">
        <v>47</v>
      </c>
      <c r="H5" s="30">
        <v>120</v>
      </c>
      <c r="I5" s="30">
        <v>120</v>
      </c>
      <c r="J5" s="37">
        <f t="shared" ref="J5:J12" si="0">SUM(G5:I5)</f>
        <v>287</v>
      </c>
    </row>
    <row r="6" spans="2:10">
      <c r="B6" s="30">
        <v>2</v>
      </c>
      <c r="C6" s="31" t="s">
        <v>32</v>
      </c>
      <c r="D6" s="30" t="s">
        <v>52</v>
      </c>
      <c r="E6" s="30">
        <v>8296</v>
      </c>
      <c r="F6" s="30">
        <v>163477</v>
      </c>
      <c r="G6" s="30">
        <v>73</v>
      </c>
      <c r="H6" s="30">
        <v>80</v>
      </c>
      <c r="I6" s="30">
        <v>89</v>
      </c>
      <c r="J6" s="37">
        <f t="shared" si="0"/>
        <v>242</v>
      </c>
    </row>
    <row r="7" spans="2:10">
      <c r="B7" s="30">
        <v>3</v>
      </c>
      <c r="C7" s="31" t="s">
        <v>39</v>
      </c>
      <c r="D7" s="30" t="s">
        <v>46</v>
      </c>
      <c r="E7" s="30">
        <v>164628</v>
      </c>
      <c r="F7" s="30">
        <v>8340</v>
      </c>
      <c r="G7" s="30">
        <v>40</v>
      </c>
      <c r="H7" s="30">
        <v>120</v>
      </c>
      <c r="I7" s="30">
        <v>73</v>
      </c>
      <c r="J7" s="37">
        <f t="shared" si="0"/>
        <v>233</v>
      </c>
    </row>
    <row r="8" spans="2:10" ht="15" customHeight="1">
      <c r="B8" s="12">
        <v>4</v>
      </c>
      <c r="C8" s="10" t="s">
        <v>50</v>
      </c>
      <c r="D8" s="12" t="s">
        <v>46</v>
      </c>
      <c r="E8" s="12">
        <v>167896</v>
      </c>
      <c r="F8" s="12">
        <v>8406</v>
      </c>
      <c r="G8" s="12">
        <v>74</v>
      </c>
      <c r="H8" s="12">
        <v>57</v>
      </c>
      <c r="I8" s="12">
        <v>57</v>
      </c>
      <c r="J8" s="16">
        <f t="shared" si="0"/>
        <v>188</v>
      </c>
    </row>
    <row r="9" spans="2:10" ht="15" customHeight="1">
      <c r="B9" s="12">
        <v>5</v>
      </c>
      <c r="C9" s="10" t="s">
        <v>57</v>
      </c>
      <c r="D9" s="12" t="s">
        <v>46</v>
      </c>
      <c r="E9" s="12">
        <v>168675</v>
      </c>
      <c r="F9" s="12">
        <v>8423</v>
      </c>
      <c r="G9" s="12">
        <v>106</v>
      </c>
      <c r="H9" s="12">
        <v>45</v>
      </c>
      <c r="I9" s="12" t="s">
        <v>95</v>
      </c>
      <c r="J9" s="16">
        <f t="shared" si="0"/>
        <v>151</v>
      </c>
    </row>
    <row r="10" spans="2:10" ht="15" customHeight="1">
      <c r="B10" s="12">
        <v>6</v>
      </c>
      <c r="C10" s="10" t="s">
        <v>56</v>
      </c>
      <c r="D10" s="12" t="s">
        <v>46</v>
      </c>
      <c r="E10" s="12"/>
      <c r="F10" s="12">
        <v>8432</v>
      </c>
      <c r="G10" s="12">
        <v>42</v>
      </c>
      <c r="H10" s="12">
        <v>56</v>
      </c>
      <c r="I10" s="12">
        <v>51</v>
      </c>
      <c r="J10" s="16">
        <f t="shared" si="0"/>
        <v>149</v>
      </c>
    </row>
    <row r="11" spans="2:10" ht="15" customHeight="1">
      <c r="B11" s="12">
        <v>7</v>
      </c>
      <c r="C11" s="10" t="s">
        <v>29</v>
      </c>
      <c r="D11" s="12" t="s">
        <v>46</v>
      </c>
      <c r="E11" s="12">
        <v>163702</v>
      </c>
      <c r="F11" s="12">
        <v>8298</v>
      </c>
      <c r="G11" s="12">
        <v>32</v>
      </c>
      <c r="H11" s="12">
        <v>61</v>
      </c>
      <c r="I11" s="12">
        <v>39</v>
      </c>
      <c r="J11" s="16">
        <f t="shared" si="0"/>
        <v>132</v>
      </c>
    </row>
    <row r="12" spans="2:10" ht="15" customHeight="1">
      <c r="B12" s="12">
        <v>8</v>
      </c>
      <c r="C12" s="10" t="s">
        <v>69</v>
      </c>
      <c r="D12" s="12" t="s">
        <v>66</v>
      </c>
      <c r="E12" s="12"/>
      <c r="F12" s="12">
        <v>8422</v>
      </c>
      <c r="G12" s="12">
        <v>107</v>
      </c>
      <c r="H12" s="12">
        <v>24</v>
      </c>
      <c r="I12" s="12" t="s">
        <v>95</v>
      </c>
      <c r="J12" s="16">
        <f t="shared" si="0"/>
        <v>131</v>
      </c>
    </row>
    <row r="13" spans="2:10" ht="15" customHeight="1">
      <c r="B13" s="12">
        <v>9</v>
      </c>
      <c r="C13" s="10" t="s">
        <v>38</v>
      </c>
      <c r="D13" s="12" t="s">
        <v>46</v>
      </c>
      <c r="E13" s="12">
        <v>164530</v>
      </c>
      <c r="F13" s="12">
        <v>8338</v>
      </c>
      <c r="G13" s="12" t="s">
        <v>95</v>
      </c>
      <c r="H13" s="12">
        <v>64</v>
      </c>
      <c r="I13" s="12">
        <v>54</v>
      </c>
      <c r="J13" s="16">
        <f>SUM(H13:I13)</f>
        <v>118</v>
      </c>
    </row>
    <row r="14" spans="2:10" ht="15" customHeight="1">
      <c r="B14" s="12">
        <v>10</v>
      </c>
      <c r="C14" s="10" t="s">
        <v>58</v>
      </c>
      <c r="D14" s="12" t="s">
        <v>46</v>
      </c>
      <c r="E14" s="12"/>
      <c r="F14" s="12">
        <v>8416</v>
      </c>
      <c r="G14" s="12">
        <v>67</v>
      </c>
      <c r="H14" s="12" t="s">
        <v>95</v>
      </c>
      <c r="I14" s="12">
        <v>47</v>
      </c>
      <c r="J14" s="16">
        <v>114</v>
      </c>
    </row>
    <row r="15" spans="2:10" ht="15" customHeight="1">
      <c r="B15" s="12">
        <v>11</v>
      </c>
      <c r="C15" s="10" t="s">
        <v>68</v>
      </c>
      <c r="D15" s="12" t="s">
        <v>66</v>
      </c>
      <c r="E15" s="12">
        <v>160316</v>
      </c>
      <c r="F15" s="12">
        <v>8236</v>
      </c>
      <c r="G15" s="12">
        <v>34</v>
      </c>
      <c r="H15" s="12">
        <v>59</v>
      </c>
      <c r="I15" s="12">
        <v>14</v>
      </c>
      <c r="J15" s="16">
        <f>SUM(G15:I15)</f>
        <v>107</v>
      </c>
    </row>
    <row r="16" spans="2:10" ht="15" customHeight="1">
      <c r="B16" s="12">
        <v>12</v>
      </c>
      <c r="C16" s="10" t="s">
        <v>24</v>
      </c>
      <c r="D16" s="12" t="s">
        <v>46</v>
      </c>
      <c r="E16" s="12">
        <v>121266</v>
      </c>
      <c r="F16" s="12">
        <v>7838</v>
      </c>
      <c r="G16" s="12">
        <v>44</v>
      </c>
      <c r="H16" s="12">
        <v>36</v>
      </c>
      <c r="I16" s="18" t="s">
        <v>103</v>
      </c>
      <c r="J16" s="16">
        <v>80</v>
      </c>
    </row>
    <row r="17" spans="2:10" ht="15" customHeight="1">
      <c r="B17" s="12">
        <v>13</v>
      </c>
      <c r="C17" s="10" t="s">
        <v>31</v>
      </c>
      <c r="D17" s="12" t="s">
        <v>52</v>
      </c>
      <c r="E17" s="12">
        <v>7970</v>
      </c>
      <c r="F17" s="12">
        <v>132545</v>
      </c>
      <c r="G17" s="12">
        <v>42</v>
      </c>
      <c r="H17" s="12" t="s">
        <v>95</v>
      </c>
      <c r="I17" s="12">
        <v>22</v>
      </c>
      <c r="J17" s="16">
        <v>64</v>
      </c>
    </row>
    <row r="18" spans="2:10" ht="15" customHeight="1">
      <c r="B18" s="23" t="s">
        <v>156</v>
      </c>
      <c r="C18" s="10" t="s">
        <v>53</v>
      </c>
      <c r="D18" s="12" t="s">
        <v>54</v>
      </c>
      <c r="E18" s="12">
        <v>8295</v>
      </c>
      <c r="F18" s="12">
        <v>163476</v>
      </c>
      <c r="G18" s="12" t="s">
        <v>102</v>
      </c>
      <c r="H18" s="18" t="s">
        <v>103</v>
      </c>
      <c r="I18" s="12">
        <v>40</v>
      </c>
      <c r="J18" s="16">
        <v>40</v>
      </c>
    </row>
    <row r="19" spans="2:10" ht="15" customHeight="1">
      <c r="B19" s="23" t="s">
        <v>156</v>
      </c>
      <c r="C19" s="10" t="s">
        <v>70</v>
      </c>
      <c r="D19" s="12" t="s">
        <v>66</v>
      </c>
      <c r="E19" s="12">
        <v>160317</v>
      </c>
      <c r="F19" s="12">
        <v>8235</v>
      </c>
      <c r="G19" s="18" t="s">
        <v>103</v>
      </c>
      <c r="H19" s="12" t="s">
        <v>95</v>
      </c>
      <c r="I19" s="12">
        <v>40</v>
      </c>
      <c r="J19" s="16">
        <v>40</v>
      </c>
    </row>
    <row r="20" spans="2:10">
      <c r="B20" s="12">
        <v>16</v>
      </c>
      <c r="C20" s="10" t="s">
        <v>23</v>
      </c>
      <c r="D20" s="12" t="s">
        <v>46</v>
      </c>
      <c r="E20" s="12">
        <v>121268</v>
      </c>
      <c r="F20" s="12">
        <v>7839</v>
      </c>
      <c r="G20" s="12" t="s">
        <v>95</v>
      </c>
      <c r="H20" s="18" t="s">
        <v>103</v>
      </c>
      <c r="I20" s="18" t="s">
        <v>103</v>
      </c>
      <c r="J20" s="16">
        <v>0</v>
      </c>
    </row>
    <row r="21" spans="2:10" ht="15" customHeight="1"/>
    <row r="22" spans="2:10" ht="15" customHeight="1"/>
    <row r="23" spans="2:10" ht="15" customHeight="1">
      <c r="E23" t="s">
        <v>72</v>
      </c>
    </row>
    <row r="25" spans="2:10">
      <c r="E25" t="s">
        <v>10</v>
      </c>
    </row>
  </sheetData>
  <sortState ref="C4:M20">
    <sortCondition descending="1" ref="J4:J20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B1:J18"/>
  <sheetViews>
    <sheetView zoomScaleNormal="100" workbookViewId="0">
      <selection activeCell="B5" sqref="B5:J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30.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16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41</v>
      </c>
      <c r="D5" s="30" t="s">
        <v>66</v>
      </c>
      <c r="E5" s="30">
        <v>54116</v>
      </c>
      <c r="F5" s="30">
        <v>4642</v>
      </c>
      <c r="G5" s="30">
        <v>62</v>
      </c>
      <c r="H5" s="30">
        <v>104</v>
      </c>
      <c r="I5" s="30">
        <v>69</v>
      </c>
      <c r="J5" s="37">
        <f t="shared" ref="J5:J13" si="0">SUM(G5:I5)</f>
        <v>235</v>
      </c>
    </row>
    <row r="6" spans="2:10">
      <c r="B6" s="30">
        <v>2</v>
      </c>
      <c r="C6" s="31" t="s">
        <v>40</v>
      </c>
      <c r="D6" s="30" t="s">
        <v>59</v>
      </c>
      <c r="E6" s="30">
        <v>54191</v>
      </c>
      <c r="F6" s="30">
        <v>3896</v>
      </c>
      <c r="G6" s="30">
        <v>63</v>
      </c>
      <c r="H6" s="30">
        <v>66</v>
      </c>
      <c r="I6" s="30">
        <v>84</v>
      </c>
      <c r="J6" s="37">
        <f t="shared" si="0"/>
        <v>213</v>
      </c>
    </row>
    <row r="7" spans="2:10">
      <c r="B7" s="30">
        <v>3</v>
      </c>
      <c r="C7" s="31" t="s">
        <v>21</v>
      </c>
      <c r="D7" s="30" t="s">
        <v>46</v>
      </c>
      <c r="E7" s="30">
        <v>54095</v>
      </c>
      <c r="F7" s="30">
        <v>4085</v>
      </c>
      <c r="G7" s="30">
        <v>56</v>
      </c>
      <c r="H7" s="30">
        <v>60</v>
      </c>
      <c r="I7" s="30">
        <v>60</v>
      </c>
      <c r="J7" s="37">
        <f t="shared" si="0"/>
        <v>176</v>
      </c>
    </row>
    <row r="8" spans="2:10" ht="15" customHeight="1">
      <c r="B8" s="12">
        <v>4</v>
      </c>
      <c r="C8" s="10" t="s">
        <v>44</v>
      </c>
      <c r="D8" s="12" t="s">
        <v>45</v>
      </c>
      <c r="E8" s="12">
        <v>165754</v>
      </c>
      <c r="F8" s="12">
        <v>8350</v>
      </c>
      <c r="G8" s="12">
        <v>49</v>
      </c>
      <c r="H8" s="12">
        <v>68</v>
      </c>
      <c r="I8" s="12">
        <v>51</v>
      </c>
      <c r="J8" s="16">
        <f t="shared" si="0"/>
        <v>168</v>
      </c>
    </row>
    <row r="9" spans="2:10" ht="15" customHeight="1">
      <c r="B9" s="12">
        <v>5</v>
      </c>
      <c r="C9" s="10" t="s">
        <v>30</v>
      </c>
      <c r="D9" s="12" t="s">
        <v>52</v>
      </c>
      <c r="E9" s="12">
        <v>3656</v>
      </c>
      <c r="F9" s="12">
        <v>54216</v>
      </c>
      <c r="G9" s="12">
        <v>52</v>
      </c>
      <c r="H9" s="12">
        <v>43</v>
      </c>
      <c r="I9" s="12">
        <v>68</v>
      </c>
      <c r="J9" s="16">
        <f t="shared" si="0"/>
        <v>163</v>
      </c>
    </row>
    <row r="10" spans="2:10" ht="15" customHeight="1">
      <c r="B10" s="12">
        <v>6</v>
      </c>
      <c r="C10" s="10" t="s">
        <v>42</v>
      </c>
      <c r="D10" s="12" t="s">
        <v>66</v>
      </c>
      <c r="E10" s="12">
        <v>54112</v>
      </c>
      <c r="F10" s="12">
        <v>3754</v>
      </c>
      <c r="G10" s="12">
        <v>57</v>
      </c>
      <c r="H10" s="12">
        <v>52</v>
      </c>
      <c r="I10" s="12">
        <v>49</v>
      </c>
      <c r="J10" s="16">
        <f t="shared" si="0"/>
        <v>158</v>
      </c>
    </row>
    <row r="11" spans="2:10" ht="15" customHeight="1">
      <c r="B11" s="23" t="s">
        <v>158</v>
      </c>
      <c r="C11" s="10" t="s">
        <v>27</v>
      </c>
      <c r="D11" s="12" t="s">
        <v>46</v>
      </c>
      <c r="E11" s="12">
        <v>94376</v>
      </c>
      <c r="F11" s="12">
        <v>7648</v>
      </c>
      <c r="G11" s="12">
        <v>51</v>
      </c>
      <c r="H11" s="12">
        <v>49</v>
      </c>
      <c r="I11" s="12">
        <v>54</v>
      </c>
      <c r="J11" s="16">
        <f t="shared" si="0"/>
        <v>154</v>
      </c>
    </row>
    <row r="12" spans="2:10" ht="15" customHeight="1">
      <c r="B12" s="23" t="s">
        <v>158</v>
      </c>
      <c r="C12" s="10" t="s">
        <v>36</v>
      </c>
      <c r="D12" s="12" t="s">
        <v>63</v>
      </c>
      <c r="E12" s="12">
        <v>53956</v>
      </c>
      <c r="F12" s="12">
        <v>3765</v>
      </c>
      <c r="G12" s="12">
        <v>55</v>
      </c>
      <c r="H12" s="12">
        <v>48</v>
      </c>
      <c r="I12" s="12">
        <v>51</v>
      </c>
      <c r="J12" s="16">
        <f t="shared" si="0"/>
        <v>154</v>
      </c>
    </row>
    <row r="13" spans="2:10" ht="15" customHeight="1">
      <c r="B13" s="12">
        <v>9</v>
      </c>
      <c r="C13" s="10" t="s">
        <v>67</v>
      </c>
      <c r="D13" s="12" t="s">
        <v>66</v>
      </c>
      <c r="E13" s="12">
        <v>160323</v>
      </c>
      <c r="F13" s="12">
        <v>8237</v>
      </c>
      <c r="G13" s="12">
        <v>49</v>
      </c>
      <c r="H13" s="12">
        <v>62</v>
      </c>
      <c r="I13" s="12" t="s">
        <v>95</v>
      </c>
      <c r="J13" s="16">
        <f t="shared" si="0"/>
        <v>111</v>
      </c>
    </row>
    <row r="14" spans="2:10" ht="15" customHeight="1"/>
    <row r="15" spans="2:10" ht="15" customHeight="1"/>
    <row r="16" spans="2:10">
      <c r="E16" t="s">
        <v>72</v>
      </c>
    </row>
    <row r="18" spans="5:5">
      <c r="E18" t="s">
        <v>10</v>
      </c>
    </row>
  </sheetData>
  <sortState ref="C5:M13">
    <sortCondition descending="1" ref="J5:J13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B1:J13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31.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80</v>
      </c>
      <c r="C2" s="28"/>
      <c r="D2" s="17"/>
      <c r="H2" s="1" t="s">
        <v>99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33</v>
      </c>
      <c r="D5" s="30" t="s">
        <v>60</v>
      </c>
      <c r="E5" s="30">
        <v>53969</v>
      </c>
      <c r="F5" s="30">
        <v>3699</v>
      </c>
      <c r="G5" s="30">
        <v>50</v>
      </c>
      <c r="H5" s="30">
        <v>112</v>
      </c>
      <c r="I5" s="30">
        <v>46</v>
      </c>
      <c r="J5" s="37">
        <f>SUM(G5:I5)</f>
        <v>208</v>
      </c>
    </row>
    <row r="6" spans="2:10">
      <c r="B6" s="30">
        <v>2</v>
      </c>
      <c r="C6" s="31" t="s">
        <v>34</v>
      </c>
      <c r="D6" s="30" t="s">
        <v>60</v>
      </c>
      <c r="E6" s="30">
        <v>53968</v>
      </c>
      <c r="F6" s="30">
        <v>7045</v>
      </c>
      <c r="G6" s="30">
        <v>53</v>
      </c>
      <c r="H6" s="30">
        <v>50</v>
      </c>
      <c r="I6" s="30">
        <v>90</v>
      </c>
      <c r="J6" s="37">
        <f>SUM(G6:I6)</f>
        <v>193</v>
      </c>
    </row>
    <row r="7" spans="2:10">
      <c r="B7" s="30">
        <v>3</v>
      </c>
      <c r="C7" s="31" t="s">
        <v>47</v>
      </c>
      <c r="D7" s="30" t="s">
        <v>46</v>
      </c>
      <c r="E7" s="30">
        <v>139402</v>
      </c>
      <c r="F7" s="30">
        <v>8062</v>
      </c>
      <c r="G7" s="30">
        <v>59</v>
      </c>
      <c r="H7" s="30">
        <v>56</v>
      </c>
      <c r="I7" s="30">
        <v>44</v>
      </c>
      <c r="J7" s="37">
        <f>SUM(G7:I7)</f>
        <v>159</v>
      </c>
    </row>
    <row r="8" spans="2:10" ht="15" customHeight="1">
      <c r="B8" s="12">
        <v>4</v>
      </c>
      <c r="C8" s="10" t="s">
        <v>55</v>
      </c>
      <c r="D8" s="12" t="s">
        <v>46</v>
      </c>
      <c r="E8" s="12">
        <v>169032</v>
      </c>
      <c r="F8" s="12">
        <v>8429</v>
      </c>
      <c r="G8" s="12">
        <v>60</v>
      </c>
      <c r="H8" s="12">
        <v>48</v>
      </c>
      <c r="I8" s="12">
        <v>43</v>
      </c>
      <c r="J8" s="16">
        <f>SUM(G8:I8)</f>
        <v>151</v>
      </c>
    </row>
    <row r="11" spans="2:10">
      <c r="E11" t="s">
        <v>72</v>
      </c>
    </row>
    <row r="13" spans="2:10">
      <c r="E13" t="s">
        <v>10</v>
      </c>
    </row>
  </sheetData>
  <sortState ref="C5:M8">
    <sortCondition descending="1" ref="J5:J8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B1:J28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7.39843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81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35</v>
      </c>
      <c r="D5" s="30" t="s">
        <v>46</v>
      </c>
      <c r="E5" s="30">
        <v>159714</v>
      </c>
      <c r="F5" s="30">
        <v>8192</v>
      </c>
      <c r="G5" s="30">
        <v>120</v>
      </c>
      <c r="H5" s="30">
        <v>59</v>
      </c>
      <c r="I5" s="30">
        <v>82</v>
      </c>
      <c r="J5" s="37">
        <f t="shared" ref="J5:J23" si="0">SUM(G5:I5)</f>
        <v>261</v>
      </c>
    </row>
    <row r="6" spans="2:10">
      <c r="B6" s="30">
        <v>2</v>
      </c>
      <c r="C6" s="31" t="s">
        <v>62</v>
      </c>
      <c r="D6" s="30" t="s">
        <v>63</v>
      </c>
      <c r="E6" s="30"/>
      <c r="F6" s="30">
        <v>8431</v>
      </c>
      <c r="G6" s="30">
        <v>75</v>
      </c>
      <c r="H6" s="30">
        <v>64</v>
      </c>
      <c r="I6" s="30">
        <v>120</v>
      </c>
      <c r="J6" s="37">
        <f t="shared" si="0"/>
        <v>259</v>
      </c>
    </row>
    <row r="7" spans="2:10">
      <c r="B7" s="30">
        <v>3</v>
      </c>
      <c r="C7" s="31" t="s">
        <v>69</v>
      </c>
      <c r="D7" s="30" t="s">
        <v>66</v>
      </c>
      <c r="E7" s="30"/>
      <c r="F7" s="30">
        <v>8422</v>
      </c>
      <c r="G7" s="40">
        <v>49</v>
      </c>
      <c r="H7" s="40">
        <v>85</v>
      </c>
      <c r="I7" s="40">
        <v>71</v>
      </c>
      <c r="J7" s="37">
        <f t="shared" si="0"/>
        <v>205</v>
      </c>
    </row>
    <row r="8" spans="2:10" ht="15" customHeight="1">
      <c r="B8" s="12">
        <v>4</v>
      </c>
      <c r="C8" s="10" t="s">
        <v>24</v>
      </c>
      <c r="D8" s="12" t="s">
        <v>46</v>
      </c>
      <c r="E8" s="12">
        <v>121266</v>
      </c>
      <c r="F8" s="12">
        <v>7838</v>
      </c>
      <c r="G8" s="12">
        <v>120</v>
      </c>
      <c r="H8" s="12">
        <v>41</v>
      </c>
      <c r="I8" s="12">
        <v>40</v>
      </c>
      <c r="J8" s="16">
        <f t="shared" si="0"/>
        <v>201</v>
      </c>
    </row>
    <row r="9" spans="2:10" ht="15" customHeight="1">
      <c r="B9" s="12">
        <v>5</v>
      </c>
      <c r="C9" s="10" t="s">
        <v>64</v>
      </c>
      <c r="D9" s="12" t="s">
        <v>63</v>
      </c>
      <c r="E9" s="12">
        <v>169033</v>
      </c>
      <c r="F9" s="12">
        <v>8427</v>
      </c>
      <c r="G9" s="12">
        <v>66</v>
      </c>
      <c r="H9" s="12">
        <v>66</v>
      </c>
      <c r="I9" s="12">
        <v>34</v>
      </c>
      <c r="J9" s="16">
        <f t="shared" si="0"/>
        <v>166</v>
      </c>
    </row>
    <row r="10" spans="2:10" ht="15" customHeight="1">
      <c r="B10" s="12">
        <v>6</v>
      </c>
      <c r="C10" s="10" t="s">
        <v>39</v>
      </c>
      <c r="D10" s="12" t="s">
        <v>46</v>
      </c>
      <c r="E10" s="12">
        <v>164628</v>
      </c>
      <c r="F10" s="12">
        <v>8340</v>
      </c>
      <c r="G10" s="12">
        <v>55</v>
      </c>
      <c r="H10" s="12">
        <v>46</v>
      </c>
      <c r="I10" s="12">
        <v>63</v>
      </c>
      <c r="J10" s="16">
        <f t="shared" si="0"/>
        <v>164</v>
      </c>
    </row>
    <row r="11" spans="2:10" ht="15" customHeight="1">
      <c r="B11" s="12">
        <v>7</v>
      </c>
      <c r="C11" s="10" t="s">
        <v>65</v>
      </c>
      <c r="D11" s="12" t="s">
        <v>63</v>
      </c>
      <c r="E11" s="12">
        <v>169029</v>
      </c>
      <c r="F11" s="12">
        <v>8426</v>
      </c>
      <c r="G11" s="12">
        <v>52</v>
      </c>
      <c r="H11" s="12">
        <v>41</v>
      </c>
      <c r="I11" s="12">
        <v>65</v>
      </c>
      <c r="J11" s="16">
        <f t="shared" si="0"/>
        <v>158</v>
      </c>
    </row>
    <row r="12" spans="2:10" ht="15" customHeight="1">
      <c r="B12" s="12">
        <v>8</v>
      </c>
      <c r="C12" s="10" t="s">
        <v>50</v>
      </c>
      <c r="D12" s="12" t="s">
        <v>46</v>
      </c>
      <c r="E12" s="12">
        <v>167896</v>
      </c>
      <c r="F12" s="12">
        <v>8406</v>
      </c>
      <c r="G12" s="12">
        <v>39</v>
      </c>
      <c r="H12" s="12">
        <v>58</v>
      </c>
      <c r="I12" s="12">
        <v>59</v>
      </c>
      <c r="J12" s="16">
        <f t="shared" si="0"/>
        <v>156</v>
      </c>
    </row>
    <row r="13" spans="2:10" ht="15" customHeight="1">
      <c r="B13" s="12">
        <v>9</v>
      </c>
      <c r="C13" s="10" t="s">
        <v>53</v>
      </c>
      <c r="D13" s="12" t="s">
        <v>54</v>
      </c>
      <c r="E13" s="12">
        <v>8295</v>
      </c>
      <c r="F13" s="12">
        <v>163476</v>
      </c>
      <c r="G13" s="12">
        <v>52</v>
      </c>
      <c r="H13" s="12">
        <v>49</v>
      </c>
      <c r="I13" s="12">
        <v>53</v>
      </c>
      <c r="J13" s="16">
        <f t="shared" si="0"/>
        <v>154</v>
      </c>
    </row>
    <row r="14" spans="2:10" ht="15" customHeight="1">
      <c r="B14" s="12">
        <v>10</v>
      </c>
      <c r="C14" s="10" t="s">
        <v>68</v>
      </c>
      <c r="D14" s="12" t="s">
        <v>66</v>
      </c>
      <c r="E14" s="12">
        <v>160316</v>
      </c>
      <c r="F14" s="12">
        <v>8236</v>
      </c>
      <c r="G14" s="12">
        <v>71</v>
      </c>
      <c r="H14" s="12">
        <v>82</v>
      </c>
      <c r="I14" s="12" t="s">
        <v>95</v>
      </c>
      <c r="J14" s="16">
        <f t="shared" si="0"/>
        <v>153</v>
      </c>
    </row>
    <row r="15" spans="2:10" ht="15" customHeight="1">
      <c r="B15" s="12">
        <v>11</v>
      </c>
      <c r="C15" s="10" t="s">
        <v>29</v>
      </c>
      <c r="D15" s="12" t="s">
        <v>46</v>
      </c>
      <c r="E15" s="12">
        <v>163702</v>
      </c>
      <c r="F15" s="12">
        <v>8298</v>
      </c>
      <c r="G15" s="12">
        <v>61</v>
      </c>
      <c r="H15" s="12">
        <v>46</v>
      </c>
      <c r="I15" s="12">
        <v>42</v>
      </c>
      <c r="J15" s="16">
        <f t="shared" si="0"/>
        <v>149</v>
      </c>
    </row>
    <row r="16" spans="2:10" ht="15" customHeight="1">
      <c r="B16" s="12">
        <v>12</v>
      </c>
      <c r="C16" s="10" t="s">
        <v>31</v>
      </c>
      <c r="D16" s="12" t="s">
        <v>52</v>
      </c>
      <c r="E16" s="12">
        <v>7970</v>
      </c>
      <c r="F16" s="12">
        <v>132545</v>
      </c>
      <c r="G16" s="12">
        <v>30</v>
      </c>
      <c r="H16" s="12">
        <v>39</v>
      </c>
      <c r="I16" s="12">
        <v>79</v>
      </c>
      <c r="J16" s="16">
        <f t="shared" si="0"/>
        <v>148</v>
      </c>
    </row>
    <row r="17" spans="2:10" ht="15" customHeight="1">
      <c r="B17" s="12">
        <v>13</v>
      </c>
      <c r="C17" s="10" t="s">
        <v>57</v>
      </c>
      <c r="D17" s="12" t="s">
        <v>46</v>
      </c>
      <c r="E17" s="12">
        <v>168675</v>
      </c>
      <c r="F17" s="12">
        <v>8423</v>
      </c>
      <c r="G17" s="12">
        <v>41</v>
      </c>
      <c r="H17" s="12">
        <v>47</v>
      </c>
      <c r="I17" s="12">
        <v>52</v>
      </c>
      <c r="J17" s="16">
        <f t="shared" si="0"/>
        <v>140</v>
      </c>
    </row>
    <row r="18" spans="2:10" ht="15" customHeight="1">
      <c r="B18" s="12">
        <v>14</v>
      </c>
      <c r="C18" s="10" t="s">
        <v>51</v>
      </c>
      <c r="D18" s="12" t="s">
        <v>46</v>
      </c>
      <c r="E18" s="12">
        <v>121270</v>
      </c>
      <c r="F18" s="12">
        <v>7841</v>
      </c>
      <c r="G18" s="12">
        <v>34</v>
      </c>
      <c r="H18" s="12">
        <v>46</v>
      </c>
      <c r="I18" s="12">
        <v>54</v>
      </c>
      <c r="J18" s="16">
        <f t="shared" si="0"/>
        <v>134</v>
      </c>
    </row>
    <row r="19" spans="2:10">
      <c r="B19" s="12">
        <v>15</v>
      </c>
      <c r="C19" s="10" t="s">
        <v>38</v>
      </c>
      <c r="D19" s="12" t="s">
        <v>46</v>
      </c>
      <c r="E19" s="12">
        <v>164530</v>
      </c>
      <c r="F19" s="12">
        <v>8338</v>
      </c>
      <c r="G19" s="12">
        <v>33</v>
      </c>
      <c r="H19" s="12">
        <v>37</v>
      </c>
      <c r="I19" s="12">
        <v>63</v>
      </c>
      <c r="J19" s="16">
        <f t="shared" si="0"/>
        <v>133</v>
      </c>
    </row>
    <row r="20" spans="2:10" ht="15" customHeight="1">
      <c r="B20" s="12">
        <v>16</v>
      </c>
      <c r="C20" s="10" t="s">
        <v>70</v>
      </c>
      <c r="D20" s="12" t="s">
        <v>66</v>
      </c>
      <c r="E20" s="12">
        <v>160317</v>
      </c>
      <c r="F20" s="12">
        <v>8235</v>
      </c>
      <c r="G20" s="20">
        <v>36</v>
      </c>
      <c r="H20" s="20">
        <v>43</v>
      </c>
      <c r="I20" s="20">
        <v>50</v>
      </c>
      <c r="J20" s="16">
        <f t="shared" si="0"/>
        <v>129</v>
      </c>
    </row>
    <row r="21" spans="2:10" ht="15" customHeight="1">
      <c r="B21" s="12">
        <v>17</v>
      </c>
      <c r="C21" s="10" t="s">
        <v>58</v>
      </c>
      <c r="D21" s="12" t="s">
        <v>46</v>
      </c>
      <c r="E21" s="12"/>
      <c r="F21" s="12">
        <v>8416</v>
      </c>
      <c r="G21" s="12">
        <v>38</v>
      </c>
      <c r="H21" s="12">
        <v>44</v>
      </c>
      <c r="I21" s="12">
        <v>43</v>
      </c>
      <c r="J21" s="16">
        <f t="shared" si="0"/>
        <v>125</v>
      </c>
    </row>
    <row r="22" spans="2:10" ht="15" customHeight="1">
      <c r="B22" s="12">
        <v>18</v>
      </c>
      <c r="C22" s="10" t="s">
        <v>23</v>
      </c>
      <c r="D22" s="12" t="s">
        <v>46</v>
      </c>
      <c r="E22" s="12">
        <v>121268</v>
      </c>
      <c r="F22" s="12">
        <v>7839</v>
      </c>
      <c r="G22" s="12">
        <v>28</v>
      </c>
      <c r="H22" s="12">
        <v>48</v>
      </c>
      <c r="I22" s="12">
        <v>43</v>
      </c>
      <c r="J22" s="16">
        <f t="shared" si="0"/>
        <v>119</v>
      </c>
    </row>
    <row r="23" spans="2:10" ht="15" customHeight="1">
      <c r="B23" s="12">
        <v>19</v>
      </c>
      <c r="C23" s="10" t="s">
        <v>56</v>
      </c>
      <c r="D23" s="12" t="s">
        <v>46</v>
      </c>
      <c r="E23" s="12"/>
      <c r="F23" s="12">
        <v>8432</v>
      </c>
      <c r="G23" s="12">
        <v>28</v>
      </c>
      <c r="H23" s="12">
        <v>62</v>
      </c>
      <c r="I23" s="12">
        <v>21</v>
      </c>
      <c r="J23" s="16">
        <f t="shared" si="0"/>
        <v>111</v>
      </c>
    </row>
    <row r="24" spans="2:10" ht="15" customHeight="1">
      <c r="B24" s="12">
        <v>20</v>
      </c>
      <c r="C24" s="10" t="s">
        <v>32</v>
      </c>
      <c r="D24" s="12" t="s">
        <v>52</v>
      </c>
      <c r="E24" s="12">
        <v>8296</v>
      </c>
      <c r="F24" s="12">
        <v>163477</v>
      </c>
      <c r="G24" s="12">
        <v>33</v>
      </c>
      <c r="H24" s="12" t="s">
        <v>95</v>
      </c>
      <c r="I24" s="12" t="s">
        <v>95</v>
      </c>
      <c r="J24" s="16">
        <v>33</v>
      </c>
    </row>
    <row r="26" spans="2:10">
      <c r="E26" t="s">
        <v>72</v>
      </c>
    </row>
    <row r="28" spans="2:10">
      <c r="E28" t="s">
        <v>10</v>
      </c>
    </row>
  </sheetData>
  <sortState ref="C5:M24">
    <sortCondition descending="1" ref="J5:J24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B1:M13"/>
  <sheetViews>
    <sheetView zoomScaleNormal="100" workbookViewId="0">
      <selection activeCell="B5" sqref="B5:M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31.296875" style="9" customWidth="1"/>
    <col min="5" max="5" width="8.09765625" bestFit="1" customWidth="1"/>
    <col min="6" max="6" width="8.19921875" bestFit="1" customWidth="1"/>
    <col min="13" max="13" width="10.19921875" style="7" customWidth="1"/>
  </cols>
  <sheetData>
    <row r="1" spans="2:13" ht="140.4" customHeight="1" thickBot="1">
      <c r="D1" s="26" t="s">
        <v>71</v>
      </c>
      <c r="E1" s="26"/>
      <c r="F1" s="26"/>
      <c r="G1" s="26"/>
      <c r="H1" s="14"/>
    </row>
    <row r="2" spans="2:13" ht="24.6" customHeight="1" thickBot="1">
      <c r="B2" s="27" t="s">
        <v>82</v>
      </c>
      <c r="C2" s="28"/>
      <c r="D2" s="17"/>
      <c r="I2" s="1" t="s">
        <v>93</v>
      </c>
      <c r="J2" s="1"/>
      <c r="K2" s="1" t="s">
        <v>98</v>
      </c>
      <c r="L2" s="1"/>
    </row>
    <row r="3" spans="2:13" ht="9.6" customHeight="1">
      <c r="B3" s="6"/>
      <c r="C3" s="3"/>
    </row>
    <row r="4" spans="2:13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/>
      <c r="I4" s="5" t="s">
        <v>5</v>
      </c>
      <c r="J4" s="5"/>
      <c r="K4" s="5" t="s">
        <v>6</v>
      </c>
      <c r="L4" s="5"/>
      <c r="M4" s="5" t="s">
        <v>7</v>
      </c>
    </row>
    <row r="5" spans="2:13" ht="15" customHeight="1">
      <c r="B5" s="30">
        <v>1</v>
      </c>
      <c r="C5" s="31" t="s">
        <v>25</v>
      </c>
      <c r="D5" s="30" t="s">
        <v>61</v>
      </c>
      <c r="E5" s="30">
        <v>163287</v>
      </c>
      <c r="F5" s="30">
        <v>8294</v>
      </c>
      <c r="G5" s="30">
        <v>63.65</v>
      </c>
      <c r="H5" s="36">
        <f>SUM(G5)</f>
        <v>63.65</v>
      </c>
      <c r="I5" s="30">
        <v>52.18</v>
      </c>
      <c r="J5" s="36">
        <f>SUM(I5)</f>
        <v>52.18</v>
      </c>
      <c r="K5" s="30">
        <v>35.200000000000003</v>
      </c>
      <c r="L5" s="36">
        <f>SUM(K5)</f>
        <v>35.200000000000003</v>
      </c>
      <c r="M5" s="37">
        <f>SUM(H5+J5+L5)</f>
        <v>151.03</v>
      </c>
    </row>
    <row r="6" spans="2:13">
      <c r="B6" s="30">
        <v>2</v>
      </c>
      <c r="C6" s="31" t="s">
        <v>22</v>
      </c>
      <c r="D6" s="30" t="s">
        <v>46</v>
      </c>
      <c r="E6" s="30">
        <v>109869</v>
      </c>
      <c r="F6" s="30">
        <v>7751</v>
      </c>
      <c r="G6" s="30">
        <v>40.9</v>
      </c>
      <c r="H6" s="36">
        <f t="shared" ref="H6:H8" si="0">SUM(G6)</f>
        <v>40.9</v>
      </c>
      <c r="I6" s="30">
        <v>59.44</v>
      </c>
      <c r="J6" s="36">
        <f t="shared" ref="J6:J8" si="1">SUM(I6)</f>
        <v>59.44</v>
      </c>
      <c r="K6" s="30">
        <v>44</v>
      </c>
      <c r="L6" s="36">
        <f t="shared" ref="L6:L8" si="2">SUM(K6)</f>
        <v>44</v>
      </c>
      <c r="M6" s="37">
        <f t="shared" ref="M6:M8" si="3">SUM(H6+J6+L6)</f>
        <v>144.34</v>
      </c>
    </row>
    <row r="7" spans="2:13">
      <c r="B7" s="30">
        <v>3</v>
      </c>
      <c r="C7" s="31" t="s">
        <v>48</v>
      </c>
      <c r="D7" s="30" t="s">
        <v>46</v>
      </c>
      <c r="E7" s="30">
        <v>167892</v>
      </c>
      <c r="F7" s="30">
        <v>8403</v>
      </c>
      <c r="G7" s="30">
        <v>45.8</v>
      </c>
      <c r="H7" s="36">
        <f t="shared" si="0"/>
        <v>45.8</v>
      </c>
      <c r="I7" s="30">
        <v>44.01</v>
      </c>
      <c r="J7" s="36">
        <f t="shared" si="1"/>
        <v>44.01</v>
      </c>
      <c r="K7" s="30">
        <v>41.8</v>
      </c>
      <c r="L7" s="36">
        <f t="shared" si="2"/>
        <v>41.8</v>
      </c>
      <c r="M7" s="37">
        <f t="shared" si="3"/>
        <v>131.61000000000001</v>
      </c>
    </row>
    <row r="8" spans="2:13" ht="15" customHeight="1">
      <c r="B8" s="12">
        <v>4</v>
      </c>
      <c r="C8" s="10" t="s">
        <v>49</v>
      </c>
      <c r="D8" s="12" t="s">
        <v>46</v>
      </c>
      <c r="E8" s="12">
        <v>167891</v>
      </c>
      <c r="F8" s="12">
        <v>8402</v>
      </c>
      <c r="G8" s="12">
        <v>59.78</v>
      </c>
      <c r="H8" s="15">
        <f t="shared" si="0"/>
        <v>59.78</v>
      </c>
      <c r="I8" s="12" t="s">
        <v>95</v>
      </c>
      <c r="J8" s="15">
        <f t="shared" si="1"/>
        <v>0</v>
      </c>
      <c r="K8" s="12">
        <v>68.44</v>
      </c>
      <c r="L8" s="15">
        <f t="shared" si="2"/>
        <v>68.44</v>
      </c>
      <c r="M8" s="16">
        <f t="shared" si="3"/>
        <v>128.22</v>
      </c>
    </row>
    <row r="9" spans="2:13" ht="15" customHeight="1"/>
    <row r="10" spans="2:13" ht="15" customHeight="1"/>
    <row r="11" spans="2:13" ht="15" customHeight="1">
      <c r="E11" t="s">
        <v>72</v>
      </c>
    </row>
    <row r="13" spans="2:13">
      <c r="E13" t="s">
        <v>10</v>
      </c>
    </row>
  </sheetData>
  <sortState ref="C5:M8">
    <sortCondition descending="1" ref="M5:M8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B1:J16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49.09765625" style="9" customWidth="1"/>
    <col min="5" max="5" width="8.09765625" bestFit="1" customWidth="1"/>
    <col min="6" max="6" width="8.19921875" bestFit="1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18</v>
      </c>
      <c r="C2" s="28"/>
      <c r="D2" s="17"/>
      <c r="H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41</v>
      </c>
      <c r="D5" s="30" t="s">
        <v>66</v>
      </c>
      <c r="E5" s="30">
        <v>54116</v>
      </c>
      <c r="F5" s="30">
        <v>4642</v>
      </c>
      <c r="G5" s="36">
        <v>80.78</v>
      </c>
      <c r="H5" s="36">
        <v>79.78</v>
      </c>
      <c r="I5" s="36">
        <v>104</v>
      </c>
      <c r="J5" s="37">
        <f>SUM(G5:I5)</f>
        <v>264.56</v>
      </c>
    </row>
    <row r="6" spans="2:10">
      <c r="B6" s="30">
        <v>2</v>
      </c>
      <c r="C6" s="31" t="s">
        <v>27</v>
      </c>
      <c r="D6" s="30" t="s">
        <v>46</v>
      </c>
      <c r="E6" s="30">
        <v>94376</v>
      </c>
      <c r="F6" s="30">
        <v>7648</v>
      </c>
      <c r="G6" s="36">
        <v>71.349999999999994</v>
      </c>
      <c r="H6" s="36">
        <v>62.58</v>
      </c>
      <c r="I6" s="36">
        <v>100</v>
      </c>
      <c r="J6" s="37">
        <f>SUM(G6:I6)</f>
        <v>233.93</v>
      </c>
    </row>
    <row r="7" spans="2:10">
      <c r="B7" s="30">
        <v>3</v>
      </c>
      <c r="C7" s="31" t="s">
        <v>67</v>
      </c>
      <c r="D7" s="30" t="s">
        <v>66</v>
      </c>
      <c r="E7" s="30">
        <v>160323</v>
      </c>
      <c r="F7" s="30">
        <v>8237</v>
      </c>
      <c r="G7" s="36">
        <v>70.78</v>
      </c>
      <c r="H7" s="36">
        <v>86.66</v>
      </c>
      <c r="I7" s="36" t="s">
        <v>95</v>
      </c>
      <c r="J7" s="37">
        <f>SUM(G7:I7)</f>
        <v>157.44</v>
      </c>
    </row>
    <row r="8" spans="2:10" ht="15" customHeight="1">
      <c r="B8" s="12">
        <v>4</v>
      </c>
      <c r="C8" s="10" t="s">
        <v>40</v>
      </c>
      <c r="D8" s="12" t="s">
        <v>59</v>
      </c>
      <c r="E8" s="12">
        <v>54191</v>
      </c>
      <c r="F8" s="12">
        <v>3896</v>
      </c>
      <c r="G8" s="15">
        <v>74.62</v>
      </c>
      <c r="H8" s="15" t="s">
        <v>95</v>
      </c>
      <c r="I8" s="15">
        <v>75.66</v>
      </c>
      <c r="J8" s="16">
        <f>SUM(G8:I8)</f>
        <v>150.28</v>
      </c>
    </row>
    <row r="9" spans="2:10" ht="15" customHeight="1">
      <c r="B9" s="12">
        <v>5</v>
      </c>
      <c r="C9" s="10" t="s">
        <v>36</v>
      </c>
      <c r="D9" s="12" t="s">
        <v>63</v>
      </c>
      <c r="E9" s="12">
        <v>53956</v>
      </c>
      <c r="F9" s="12">
        <v>3765</v>
      </c>
      <c r="G9" s="15">
        <v>48.1</v>
      </c>
      <c r="H9" s="15">
        <v>53.92</v>
      </c>
      <c r="I9" s="15">
        <v>46.62</v>
      </c>
      <c r="J9" s="16">
        <f>SUM(G9:I9)</f>
        <v>148.64000000000001</v>
      </c>
    </row>
    <row r="10" spans="2:10" ht="15" customHeight="1">
      <c r="B10" s="12">
        <v>6</v>
      </c>
      <c r="C10" s="10" t="s">
        <v>30</v>
      </c>
      <c r="D10" s="12" t="s">
        <v>52</v>
      </c>
      <c r="E10" s="12">
        <v>3656</v>
      </c>
      <c r="F10" s="12">
        <v>54216</v>
      </c>
      <c r="G10" s="15" t="s">
        <v>95</v>
      </c>
      <c r="H10" s="15">
        <v>67.540000000000006</v>
      </c>
      <c r="I10" s="15">
        <v>38.869999999999997</v>
      </c>
      <c r="J10" s="16">
        <f>SUM(H10:I10)</f>
        <v>106.41</v>
      </c>
    </row>
    <row r="11" spans="2:10" ht="15" customHeight="1">
      <c r="B11" s="12">
        <v>7</v>
      </c>
      <c r="C11" s="10" t="s">
        <v>42</v>
      </c>
      <c r="D11" s="12" t="s">
        <v>66</v>
      </c>
      <c r="E11" s="12">
        <v>54112</v>
      </c>
      <c r="F11" s="12">
        <v>3754</v>
      </c>
      <c r="G11" s="15">
        <v>42.35</v>
      </c>
      <c r="H11" s="15">
        <v>53.94</v>
      </c>
      <c r="I11" s="15" t="s">
        <v>95</v>
      </c>
      <c r="J11" s="16">
        <v>96</v>
      </c>
    </row>
    <row r="12" spans="2:10" ht="15" customHeight="1">
      <c r="B12" s="12">
        <v>8</v>
      </c>
      <c r="C12" s="10" t="s">
        <v>21</v>
      </c>
      <c r="D12" s="12" t="s">
        <v>46</v>
      </c>
      <c r="E12" s="12">
        <v>54095</v>
      </c>
      <c r="F12" s="12">
        <v>4085</v>
      </c>
      <c r="G12" s="15" t="s">
        <v>95</v>
      </c>
      <c r="H12" s="22" t="s">
        <v>103</v>
      </c>
      <c r="I12" s="22" t="s">
        <v>103</v>
      </c>
      <c r="J12" s="16">
        <v>0</v>
      </c>
    </row>
    <row r="13" spans="2:10" ht="15" customHeight="1"/>
    <row r="14" spans="2:10" ht="15" customHeight="1">
      <c r="D14" t="s">
        <v>72</v>
      </c>
    </row>
    <row r="15" spans="2:10" ht="15" customHeight="1">
      <c r="D15"/>
    </row>
    <row r="16" spans="2:10" ht="15" customHeight="1">
      <c r="D16" t="s">
        <v>10</v>
      </c>
    </row>
  </sheetData>
  <sortState ref="C5:F20">
    <sortCondition ref="C4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B1:J13"/>
  <sheetViews>
    <sheetView tabSelected="1" zoomScaleNormal="100" workbookViewId="0">
      <selection activeCell="B5" sqref="B5:J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49.09765625" style="9" customWidth="1"/>
    <col min="5" max="5" width="8.09765625" bestFit="1" customWidth="1"/>
    <col min="6" max="6" width="8.19921875" bestFit="1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83</v>
      </c>
      <c r="C2" s="28"/>
      <c r="D2" s="17"/>
      <c r="H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47</v>
      </c>
      <c r="D5" s="30" t="s">
        <v>46</v>
      </c>
      <c r="E5" s="30">
        <v>139402</v>
      </c>
      <c r="F5" s="30">
        <v>8062</v>
      </c>
      <c r="G5" s="36">
        <v>120</v>
      </c>
      <c r="H5" s="38" t="s">
        <v>103</v>
      </c>
      <c r="I5" s="38" t="s">
        <v>103</v>
      </c>
      <c r="J5" s="37">
        <v>120</v>
      </c>
    </row>
    <row r="6" spans="2:10">
      <c r="B6" s="30">
        <v>2</v>
      </c>
      <c r="C6" s="31" t="s">
        <v>33</v>
      </c>
      <c r="D6" s="30" t="s">
        <v>60</v>
      </c>
      <c r="E6" s="30">
        <v>53969</v>
      </c>
      <c r="F6" s="30">
        <v>3699</v>
      </c>
      <c r="G6" s="36" t="s">
        <v>95</v>
      </c>
      <c r="H6" s="36">
        <v>36.65</v>
      </c>
      <c r="I6" s="36">
        <v>42.83</v>
      </c>
      <c r="J6" s="37">
        <f>SUM(H6:I6)</f>
        <v>79.47999999999999</v>
      </c>
    </row>
    <row r="7" spans="2:10">
      <c r="B7" s="30">
        <v>3</v>
      </c>
      <c r="C7" s="31" t="s">
        <v>55</v>
      </c>
      <c r="D7" s="30" t="s">
        <v>46</v>
      </c>
      <c r="E7" s="30">
        <v>169032</v>
      </c>
      <c r="F7" s="30">
        <v>8429</v>
      </c>
      <c r="G7" s="36">
        <v>73.22</v>
      </c>
      <c r="H7" s="38" t="s">
        <v>103</v>
      </c>
      <c r="I7" s="38" t="s">
        <v>103</v>
      </c>
      <c r="J7" s="37">
        <v>73</v>
      </c>
    </row>
    <row r="8" spans="2:10" ht="15" customHeight="1">
      <c r="B8" s="12">
        <v>4</v>
      </c>
      <c r="C8" s="10" t="s">
        <v>34</v>
      </c>
      <c r="D8" s="12" t="s">
        <v>60</v>
      </c>
      <c r="E8" s="12">
        <v>53968</v>
      </c>
      <c r="F8" s="12">
        <v>7045</v>
      </c>
      <c r="G8" s="15" t="s">
        <v>95</v>
      </c>
      <c r="H8" s="22" t="s">
        <v>95</v>
      </c>
      <c r="I8" s="22" t="s">
        <v>95</v>
      </c>
      <c r="J8" s="16">
        <v>0</v>
      </c>
    </row>
    <row r="11" spans="2:10">
      <c r="E11" t="s">
        <v>72</v>
      </c>
    </row>
    <row r="13" spans="2:10">
      <c r="E13" t="s">
        <v>10</v>
      </c>
    </row>
  </sheetData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B1:J24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49.09765625" style="9" customWidth="1"/>
    <col min="5" max="5" width="8.09765625" bestFit="1" customWidth="1"/>
    <col min="6" max="6" width="8.19921875" bestFit="1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84</v>
      </c>
      <c r="C2" s="28"/>
      <c r="D2" s="17"/>
      <c r="H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68</v>
      </c>
      <c r="D5" s="30" t="s">
        <v>66</v>
      </c>
      <c r="E5" s="30">
        <v>160316</v>
      </c>
      <c r="F5" s="30">
        <v>8236</v>
      </c>
      <c r="G5" s="36">
        <v>120</v>
      </c>
      <c r="H5" s="36">
        <v>57.47</v>
      </c>
      <c r="I5" s="36">
        <v>99.19</v>
      </c>
      <c r="J5" s="37">
        <f t="shared" ref="J5:J11" si="0">SUM(G5:I5)</f>
        <v>276.65999999999997</v>
      </c>
    </row>
    <row r="6" spans="2:10">
      <c r="B6" s="30">
        <v>2</v>
      </c>
      <c r="C6" s="31" t="s">
        <v>56</v>
      </c>
      <c r="D6" s="30" t="s">
        <v>46</v>
      </c>
      <c r="E6" s="30"/>
      <c r="F6" s="30">
        <v>8432</v>
      </c>
      <c r="G6" s="36">
        <v>86.2</v>
      </c>
      <c r="H6" s="36">
        <v>73.37</v>
      </c>
      <c r="I6" s="36">
        <v>58.65</v>
      </c>
      <c r="J6" s="37">
        <f t="shared" si="0"/>
        <v>218.22</v>
      </c>
    </row>
    <row r="7" spans="2:10">
      <c r="B7" s="30">
        <v>3</v>
      </c>
      <c r="C7" s="31" t="s">
        <v>70</v>
      </c>
      <c r="D7" s="30" t="s">
        <v>66</v>
      </c>
      <c r="E7" s="30">
        <v>160317</v>
      </c>
      <c r="F7" s="30">
        <v>8235</v>
      </c>
      <c r="G7" s="36">
        <v>61.22</v>
      </c>
      <c r="H7" s="36">
        <v>31.47</v>
      </c>
      <c r="I7" s="36">
        <v>120</v>
      </c>
      <c r="J7" s="37">
        <f t="shared" si="0"/>
        <v>212.69</v>
      </c>
    </row>
    <row r="8" spans="2:10" ht="15" customHeight="1">
      <c r="B8" s="12">
        <v>4</v>
      </c>
      <c r="C8" s="10" t="s">
        <v>31</v>
      </c>
      <c r="D8" s="12" t="s">
        <v>52</v>
      </c>
      <c r="E8" s="12">
        <v>7970</v>
      </c>
      <c r="F8" s="12">
        <v>132545</v>
      </c>
      <c r="G8" s="15">
        <v>47.19</v>
      </c>
      <c r="H8" s="15">
        <v>83.09</v>
      </c>
      <c r="I8" s="15">
        <v>71.180000000000007</v>
      </c>
      <c r="J8" s="16">
        <f t="shared" si="0"/>
        <v>201.46</v>
      </c>
    </row>
    <row r="9" spans="2:10" ht="15" customHeight="1">
      <c r="B9" s="12">
        <v>5</v>
      </c>
      <c r="C9" s="10" t="s">
        <v>23</v>
      </c>
      <c r="D9" s="12" t="s">
        <v>46</v>
      </c>
      <c r="E9" s="12">
        <v>121268</v>
      </c>
      <c r="F9" s="12">
        <v>7839</v>
      </c>
      <c r="G9" s="15">
        <v>50.65</v>
      </c>
      <c r="H9" s="15">
        <v>80</v>
      </c>
      <c r="I9" s="15">
        <v>52.81</v>
      </c>
      <c r="J9" s="16">
        <f t="shared" si="0"/>
        <v>183.46</v>
      </c>
    </row>
    <row r="10" spans="2:10" ht="15" customHeight="1">
      <c r="B10" s="12">
        <v>6</v>
      </c>
      <c r="C10" s="10" t="s">
        <v>53</v>
      </c>
      <c r="D10" s="12" t="s">
        <v>54</v>
      </c>
      <c r="E10" s="12">
        <v>8295</v>
      </c>
      <c r="F10" s="12">
        <v>163476</v>
      </c>
      <c r="G10" s="15">
        <v>67.59</v>
      </c>
      <c r="H10" s="15">
        <v>52.47</v>
      </c>
      <c r="I10" s="15">
        <v>38.53</v>
      </c>
      <c r="J10" s="16">
        <f t="shared" si="0"/>
        <v>158.59</v>
      </c>
    </row>
    <row r="11" spans="2:10" ht="15" customHeight="1">
      <c r="B11" s="12">
        <v>7</v>
      </c>
      <c r="C11" s="10" t="s">
        <v>69</v>
      </c>
      <c r="D11" s="12" t="s">
        <v>66</v>
      </c>
      <c r="E11" s="12"/>
      <c r="F11" s="12">
        <v>8422</v>
      </c>
      <c r="G11" s="15">
        <v>50.2</v>
      </c>
      <c r="H11" s="15">
        <v>47.82</v>
      </c>
      <c r="I11" s="15">
        <v>57.18</v>
      </c>
      <c r="J11" s="16">
        <f t="shared" si="0"/>
        <v>155.20000000000002</v>
      </c>
    </row>
    <row r="12" spans="2:10" ht="15" customHeight="1">
      <c r="B12" s="12">
        <v>8</v>
      </c>
      <c r="C12" s="10" t="s">
        <v>32</v>
      </c>
      <c r="D12" s="12" t="s">
        <v>52</v>
      </c>
      <c r="E12" s="12">
        <v>8296</v>
      </c>
      <c r="F12" s="12">
        <v>163477</v>
      </c>
      <c r="G12" s="15" t="s">
        <v>95</v>
      </c>
      <c r="H12" s="15">
        <v>78.540000000000006</v>
      </c>
      <c r="I12" s="15">
        <v>47.72</v>
      </c>
      <c r="J12" s="16">
        <f>SUM(H12:I12)</f>
        <v>126.26</v>
      </c>
    </row>
    <row r="13" spans="2:10" ht="15" customHeight="1">
      <c r="B13" s="12">
        <v>9</v>
      </c>
      <c r="C13" s="10" t="s">
        <v>57</v>
      </c>
      <c r="D13" s="12" t="s">
        <v>46</v>
      </c>
      <c r="E13" s="12">
        <v>168675</v>
      </c>
      <c r="F13" s="12">
        <v>8423</v>
      </c>
      <c r="G13" s="15" t="s">
        <v>95</v>
      </c>
      <c r="H13" s="15">
        <v>60.08</v>
      </c>
      <c r="I13" s="15">
        <v>64.400000000000006</v>
      </c>
      <c r="J13" s="16">
        <f>SUM(H13:I13)</f>
        <v>124.48</v>
      </c>
    </row>
    <row r="14" spans="2:10" ht="15" customHeight="1">
      <c r="B14" s="12">
        <v>10</v>
      </c>
      <c r="C14" s="10" t="s">
        <v>24</v>
      </c>
      <c r="D14" s="12" t="s">
        <v>46</v>
      </c>
      <c r="E14" s="12">
        <v>121266</v>
      </c>
      <c r="F14" s="12">
        <v>7838</v>
      </c>
      <c r="G14" s="15">
        <v>27.31</v>
      </c>
      <c r="H14" s="15">
        <v>52.69</v>
      </c>
      <c r="I14" s="15">
        <v>34.659999999999997</v>
      </c>
      <c r="J14" s="16">
        <f>SUM(G14:I14)</f>
        <v>114.66</v>
      </c>
    </row>
    <row r="15" spans="2:10" ht="15" customHeight="1">
      <c r="B15" s="12">
        <v>11</v>
      </c>
      <c r="C15" s="10" t="s">
        <v>50</v>
      </c>
      <c r="D15" s="12" t="s">
        <v>46</v>
      </c>
      <c r="E15" s="12">
        <v>167896</v>
      </c>
      <c r="F15" s="12">
        <v>8406</v>
      </c>
      <c r="G15" s="15">
        <v>40.1</v>
      </c>
      <c r="H15" s="15" t="s">
        <v>95</v>
      </c>
      <c r="I15" s="15">
        <v>41.5</v>
      </c>
      <c r="J15" s="16">
        <v>82</v>
      </c>
    </row>
    <row r="16" spans="2:10" ht="15" customHeight="1">
      <c r="B16" s="12">
        <v>12</v>
      </c>
      <c r="C16" s="10" t="s">
        <v>38</v>
      </c>
      <c r="D16" s="12" t="s">
        <v>46</v>
      </c>
      <c r="E16" s="12">
        <v>164530</v>
      </c>
      <c r="F16" s="12">
        <v>8338</v>
      </c>
      <c r="G16" s="15">
        <v>34.799999999999997</v>
      </c>
      <c r="H16" s="15" t="s">
        <v>95</v>
      </c>
      <c r="I16" s="15">
        <v>41</v>
      </c>
      <c r="J16" s="16">
        <v>76</v>
      </c>
    </row>
    <row r="17" spans="2:10" ht="15" customHeight="1">
      <c r="B17" s="12">
        <v>13</v>
      </c>
      <c r="C17" s="10" t="s">
        <v>29</v>
      </c>
      <c r="D17" s="12" t="s">
        <v>46</v>
      </c>
      <c r="E17" s="12">
        <v>163702</v>
      </c>
      <c r="F17" s="12">
        <v>8298</v>
      </c>
      <c r="G17" s="15">
        <v>56.65</v>
      </c>
      <c r="H17" s="15" t="s">
        <v>95</v>
      </c>
      <c r="I17" s="15" t="s">
        <v>95</v>
      </c>
      <c r="J17" s="16">
        <v>57</v>
      </c>
    </row>
    <row r="18" spans="2:10" ht="15" customHeight="1">
      <c r="B18" s="12">
        <v>14</v>
      </c>
      <c r="C18" s="10" t="s">
        <v>58</v>
      </c>
      <c r="D18" s="12" t="s">
        <v>46</v>
      </c>
      <c r="E18" s="12"/>
      <c r="F18" s="12">
        <v>8416</v>
      </c>
      <c r="G18" s="22" t="s">
        <v>103</v>
      </c>
      <c r="H18" s="15">
        <v>34.94</v>
      </c>
      <c r="I18" s="15" t="s">
        <v>95</v>
      </c>
      <c r="J18" s="16">
        <v>35</v>
      </c>
    </row>
    <row r="20" spans="2:10" ht="15" customHeight="1"/>
    <row r="21" spans="2:10" ht="15" customHeight="1">
      <c r="E21" t="s">
        <v>72</v>
      </c>
    </row>
    <row r="22" spans="2:10" ht="15" customHeight="1"/>
    <row r="23" spans="2:10" ht="15" customHeight="1">
      <c r="E23" t="s">
        <v>74</v>
      </c>
    </row>
    <row r="24" spans="2:10" ht="15" customHeight="1"/>
  </sheetData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J13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8.09765625" customWidth="1"/>
    <col min="4" max="4" width="52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43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55</v>
      </c>
      <c r="D5" s="30" t="s">
        <v>46</v>
      </c>
      <c r="E5" s="30">
        <v>169032</v>
      </c>
      <c r="F5" s="30">
        <v>8429</v>
      </c>
      <c r="G5" s="30" t="s">
        <v>105</v>
      </c>
      <c r="H5" s="30" t="s">
        <v>103</v>
      </c>
      <c r="I5" s="30">
        <v>239.4</v>
      </c>
      <c r="J5" s="34">
        <f>MAX(G5:I5)</f>
        <v>239.4</v>
      </c>
    </row>
    <row r="6" spans="2:10">
      <c r="B6" s="30">
        <v>2</v>
      </c>
      <c r="C6" s="31" t="s">
        <v>47</v>
      </c>
      <c r="D6" s="30" t="s">
        <v>46</v>
      </c>
      <c r="E6" s="30">
        <v>139402</v>
      </c>
      <c r="F6" s="30">
        <v>8062</v>
      </c>
      <c r="G6" s="30" t="s">
        <v>105</v>
      </c>
      <c r="H6" s="30">
        <v>237.9</v>
      </c>
      <c r="I6" s="30" t="s">
        <v>103</v>
      </c>
      <c r="J6" s="34">
        <f>MAX(G6:I6)</f>
        <v>237.9</v>
      </c>
    </row>
    <row r="7" spans="2:10">
      <c r="B7" s="30">
        <v>3</v>
      </c>
      <c r="C7" s="31" t="s">
        <v>33</v>
      </c>
      <c r="D7" s="30" t="s">
        <v>60</v>
      </c>
      <c r="E7" s="30">
        <v>53969</v>
      </c>
      <c r="F7" s="30">
        <v>3699</v>
      </c>
      <c r="G7" s="30">
        <v>171.4</v>
      </c>
      <c r="H7" s="30">
        <v>166.7</v>
      </c>
      <c r="I7" s="30" t="s">
        <v>103</v>
      </c>
      <c r="J7" s="34">
        <f>MAX(G7:I7)</f>
        <v>171.4</v>
      </c>
    </row>
    <row r="8" spans="2:10">
      <c r="B8" s="12">
        <v>4</v>
      </c>
      <c r="C8" s="10" t="s">
        <v>34</v>
      </c>
      <c r="D8" s="12" t="s">
        <v>60</v>
      </c>
      <c r="E8" s="12">
        <v>53968</v>
      </c>
      <c r="F8" s="12">
        <v>7045</v>
      </c>
      <c r="G8" s="12">
        <v>146.1</v>
      </c>
      <c r="H8" s="12">
        <v>169.4</v>
      </c>
      <c r="I8" s="12" t="s">
        <v>103</v>
      </c>
      <c r="J8" s="8">
        <f>MAX(G8:I8)</f>
        <v>169.4</v>
      </c>
    </row>
    <row r="11" spans="2:10">
      <c r="E11" t="s">
        <v>72</v>
      </c>
    </row>
    <row r="13" spans="2:10">
      <c r="E13" t="s">
        <v>10</v>
      </c>
    </row>
  </sheetData>
  <sortState ref="C5:J8">
    <sortCondition descending="1" ref="J5:J8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Turystyki.&amp;16
Mistrzostwa Polski Modeli Kosmicznych - Włocławek 2023
&amp;R&amp;G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B1:J13"/>
  <sheetViews>
    <sheetView zoomScaleNormal="100" workbookViewId="0">
      <selection activeCell="B5" sqref="B5:J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49.09765625" style="9" customWidth="1"/>
    <col min="5" max="5" width="8.09765625" bestFit="1" customWidth="1"/>
    <col min="6" max="6" width="8.19921875" bestFit="1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85</v>
      </c>
      <c r="C2" s="28"/>
      <c r="D2" s="17"/>
      <c r="H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48</v>
      </c>
      <c r="D5" s="30" t="s">
        <v>46</v>
      </c>
      <c r="E5" s="30">
        <v>167892</v>
      </c>
      <c r="F5" s="30">
        <v>8403</v>
      </c>
      <c r="G5" s="36" t="s">
        <v>95</v>
      </c>
      <c r="H5" s="30">
        <v>90</v>
      </c>
      <c r="I5" s="36">
        <v>90.09</v>
      </c>
      <c r="J5" s="37">
        <f>SUM(H5:I5)</f>
        <v>180.09</v>
      </c>
    </row>
    <row r="6" spans="2:10">
      <c r="B6" s="30">
        <v>2</v>
      </c>
      <c r="C6" s="31" t="s">
        <v>25</v>
      </c>
      <c r="D6" s="30" t="s">
        <v>149</v>
      </c>
      <c r="E6" s="30">
        <v>167891</v>
      </c>
      <c r="F6" s="30">
        <v>8402</v>
      </c>
      <c r="G6" s="36">
        <v>50.9</v>
      </c>
      <c r="H6" s="30">
        <v>54</v>
      </c>
      <c r="I6" s="36">
        <v>33.4</v>
      </c>
      <c r="J6" s="37">
        <f>SUM(G6:I6)</f>
        <v>138.30000000000001</v>
      </c>
    </row>
    <row r="7" spans="2:10">
      <c r="B7" s="30">
        <v>3</v>
      </c>
      <c r="C7" s="31" t="s">
        <v>22</v>
      </c>
      <c r="D7" s="30" t="s">
        <v>46</v>
      </c>
      <c r="E7" s="30">
        <v>109869</v>
      </c>
      <c r="F7" s="30">
        <v>7751</v>
      </c>
      <c r="G7" s="36" t="s">
        <v>95</v>
      </c>
      <c r="H7" s="30">
        <v>40</v>
      </c>
      <c r="I7" s="36">
        <v>89.48</v>
      </c>
      <c r="J7" s="37">
        <f>SUM(H7:I7)</f>
        <v>129.48000000000002</v>
      </c>
    </row>
    <row r="8" spans="2:10" ht="15" customHeight="1">
      <c r="B8" s="12">
        <v>4</v>
      </c>
      <c r="C8" s="10" t="s">
        <v>37</v>
      </c>
      <c r="D8" s="12" t="s">
        <v>46</v>
      </c>
      <c r="E8" s="12">
        <v>164535</v>
      </c>
      <c r="F8" s="12"/>
      <c r="G8" s="15" t="s">
        <v>95</v>
      </c>
      <c r="H8" s="12">
        <v>44</v>
      </c>
      <c r="I8" s="15" t="s">
        <v>95</v>
      </c>
      <c r="J8" s="16">
        <v>44</v>
      </c>
    </row>
    <row r="9" spans="2:10" ht="15" customHeight="1">
      <c r="B9" s="12">
        <v>5</v>
      </c>
      <c r="C9" s="10" t="s">
        <v>150</v>
      </c>
      <c r="D9" s="12" t="s">
        <v>46</v>
      </c>
      <c r="E9" s="12">
        <v>167891</v>
      </c>
      <c r="F9" s="12">
        <v>8402</v>
      </c>
      <c r="G9" s="12" t="s">
        <v>95</v>
      </c>
      <c r="H9" s="12" t="s">
        <v>95</v>
      </c>
      <c r="I9" s="12" t="s">
        <v>95</v>
      </c>
      <c r="J9" s="16">
        <v>0</v>
      </c>
    </row>
    <row r="10" spans="2:10" ht="15" customHeight="1"/>
    <row r="11" spans="2:10" ht="15" customHeight="1">
      <c r="E11" t="s">
        <v>72</v>
      </c>
    </row>
    <row r="13" spans="2:10">
      <c r="E13" t="s">
        <v>74</v>
      </c>
    </row>
  </sheetData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1"/>
  </sheetPr>
  <dimension ref="B1:L16"/>
  <sheetViews>
    <sheetView zoomScaleNormal="100" workbookViewId="0">
      <selection activeCell="N8" sqref="N8"/>
    </sheetView>
  </sheetViews>
  <sheetFormatPr defaultRowHeight="13.8"/>
  <cols>
    <col min="1" max="1" width="1.19921875" customWidth="1"/>
    <col min="2" max="2" width="8.69921875" customWidth="1"/>
    <col min="3" max="3" width="22.69921875" customWidth="1"/>
    <col min="4" max="4" width="43.796875" bestFit="1" customWidth="1"/>
    <col min="5" max="5" width="8.09765625" bestFit="1" customWidth="1"/>
    <col min="6" max="6" width="8.19921875" bestFit="1" customWidth="1"/>
    <col min="7" max="7" width="14.19921875" customWidth="1"/>
    <col min="8" max="8" width="10" customWidth="1"/>
    <col min="9" max="10" width="5.8984375" bestFit="1" customWidth="1"/>
    <col min="11" max="11" width="6.796875" bestFit="1" customWidth="1"/>
    <col min="12" max="12" width="7.19921875" bestFit="1" customWidth="1"/>
  </cols>
  <sheetData>
    <row r="1" spans="2:12" ht="139.94999999999999" customHeight="1" thickBot="1">
      <c r="B1" s="1"/>
      <c r="D1" s="26" t="s">
        <v>71</v>
      </c>
      <c r="E1" s="26"/>
      <c r="F1" s="26"/>
      <c r="G1" s="26"/>
      <c r="H1" s="26"/>
    </row>
    <row r="2" spans="2:12" ht="21.6" thickBot="1">
      <c r="B2" s="27" t="s">
        <v>106</v>
      </c>
      <c r="C2" s="28"/>
      <c r="D2" s="19"/>
      <c r="I2" s="1" t="s">
        <v>104</v>
      </c>
      <c r="J2" s="1"/>
      <c r="K2" s="1" t="s">
        <v>107</v>
      </c>
    </row>
    <row r="3" spans="2:12" ht="21">
      <c r="B3" s="6"/>
      <c r="C3" s="3"/>
    </row>
    <row r="4" spans="2:12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6</v>
      </c>
      <c r="L4" s="5" t="s">
        <v>7</v>
      </c>
    </row>
    <row r="5" spans="2:12" ht="15.6">
      <c r="B5" s="30">
        <v>1</v>
      </c>
      <c r="C5" s="31" t="s">
        <v>21</v>
      </c>
      <c r="D5" s="30" t="s">
        <v>46</v>
      </c>
      <c r="E5" s="30">
        <v>54095</v>
      </c>
      <c r="F5" s="30">
        <v>4085</v>
      </c>
      <c r="G5" s="41" t="s">
        <v>108</v>
      </c>
      <c r="H5" s="40">
        <v>327</v>
      </c>
      <c r="I5" s="40">
        <v>0</v>
      </c>
      <c r="J5" s="42">
        <v>0</v>
      </c>
      <c r="K5" s="40">
        <v>483.1</v>
      </c>
      <c r="L5" s="40">
        <f>K5+H5</f>
        <v>810.1</v>
      </c>
    </row>
    <row r="6" spans="2:12" ht="15.6">
      <c r="B6" s="30">
        <v>2</v>
      </c>
      <c r="C6" s="31" t="s">
        <v>26</v>
      </c>
      <c r="D6" s="30" t="s">
        <v>46</v>
      </c>
      <c r="E6" s="30">
        <v>86077</v>
      </c>
      <c r="F6" s="30">
        <v>8267</v>
      </c>
      <c r="G6" s="41" t="s">
        <v>109</v>
      </c>
      <c r="H6" s="40">
        <v>281</v>
      </c>
      <c r="I6" s="40" t="s">
        <v>95</v>
      </c>
      <c r="J6" s="40">
        <v>383.7</v>
      </c>
      <c r="K6" s="40">
        <v>388.7</v>
      </c>
      <c r="L6" s="40">
        <f>K6+H6</f>
        <v>669.7</v>
      </c>
    </row>
    <row r="7" spans="2:12" ht="15.6">
      <c r="B7" s="30">
        <v>3</v>
      </c>
      <c r="C7" s="31" t="s">
        <v>27</v>
      </c>
      <c r="D7" s="30" t="s">
        <v>46</v>
      </c>
      <c r="E7" s="30">
        <v>94376</v>
      </c>
      <c r="F7" s="30">
        <v>7648</v>
      </c>
      <c r="G7" s="41" t="s">
        <v>109</v>
      </c>
      <c r="H7" s="40">
        <v>236</v>
      </c>
      <c r="I7" s="40">
        <v>432.5</v>
      </c>
      <c r="J7" s="42">
        <v>0</v>
      </c>
      <c r="K7" s="42" t="s">
        <v>103</v>
      </c>
      <c r="L7" s="40">
        <f>I7+H7</f>
        <v>668.5</v>
      </c>
    </row>
    <row r="8" spans="2:12" ht="15.6">
      <c r="B8" s="12">
        <v>4</v>
      </c>
      <c r="C8" s="10" t="s">
        <v>41</v>
      </c>
      <c r="D8" s="12" t="s">
        <v>66</v>
      </c>
      <c r="E8" s="12">
        <v>54116</v>
      </c>
      <c r="F8" s="12">
        <v>4642</v>
      </c>
      <c r="G8" s="2" t="s">
        <v>110</v>
      </c>
      <c r="H8" s="20">
        <v>322</v>
      </c>
      <c r="I8" s="20">
        <v>295.10000000000002</v>
      </c>
      <c r="J8" s="20" t="s">
        <v>105</v>
      </c>
      <c r="K8" s="21" t="s">
        <v>103</v>
      </c>
      <c r="L8" s="20">
        <f>I8+H8</f>
        <v>617.1</v>
      </c>
    </row>
    <row r="9" spans="2:12" ht="15.6">
      <c r="B9" s="12">
        <v>5</v>
      </c>
      <c r="C9" s="10" t="s">
        <v>30</v>
      </c>
      <c r="D9" s="12" t="s">
        <v>52</v>
      </c>
      <c r="E9" s="12">
        <v>3656</v>
      </c>
      <c r="F9" s="12">
        <v>54216</v>
      </c>
      <c r="G9" s="2" t="s">
        <v>111</v>
      </c>
      <c r="H9" s="20">
        <v>324</v>
      </c>
      <c r="I9" s="20">
        <v>251.5</v>
      </c>
      <c r="J9" s="20" t="s">
        <v>95</v>
      </c>
      <c r="K9" s="21" t="s">
        <v>103</v>
      </c>
      <c r="L9" s="20">
        <f>I9+H9</f>
        <v>575.5</v>
      </c>
    </row>
    <row r="10" spans="2:12" ht="15.6">
      <c r="B10" s="12">
        <v>6</v>
      </c>
      <c r="C10" s="10" t="s">
        <v>31</v>
      </c>
      <c r="D10" s="12" t="s">
        <v>52</v>
      </c>
      <c r="E10" s="12">
        <v>7970</v>
      </c>
      <c r="F10" s="12">
        <v>132545</v>
      </c>
      <c r="G10" s="2" t="s">
        <v>116</v>
      </c>
      <c r="H10" s="20">
        <v>217</v>
      </c>
      <c r="I10" s="20" t="s">
        <v>103</v>
      </c>
      <c r="J10" s="21" t="s">
        <v>103</v>
      </c>
      <c r="K10" s="20" t="s">
        <v>95</v>
      </c>
      <c r="L10" s="20">
        <v>0</v>
      </c>
    </row>
    <row r="12" spans="2:12">
      <c r="E12" s="11" t="s">
        <v>20</v>
      </c>
      <c r="H12" t="s">
        <v>72</v>
      </c>
    </row>
    <row r="13" spans="2:12">
      <c r="E13" s="11"/>
    </row>
    <row r="14" spans="2:12">
      <c r="E14" s="11"/>
      <c r="H14" t="s">
        <v>10</v>
      </c>
    </row>
    <row r="15" spans="2:12">
      <c r="E15" s="11" t="s">
        <v>19</v>
      </c>
    </row>
    <row r="16" spans="2:12">
      <c r="E16" s="11" t="s">
        <v>91</v>
      </c>
    </row>
  </sheetData>
  <sortState ref="C5:L9">
    <sortCondition descending="1" ref="L5:L9"/>
  </sortState>
  <mergeCells count="2">
    <mergeCell ref="D1:H1"/>
    <mergeCell ref="B2:C2"/>
  </mergeCells>
  <printOptions horizontalCentered="1"/>
  <pageMargins left="0" right="0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/>
  </sheetPr>
  <dimension ref="B1:L15"/>
  <sheetViews>
    <sheetView zoomScaleNormal="100" workbookViewId="0">
      <selection activeCell="B5" sqref="B5:L7"/>
    </sheetView>
  </sheetViews>
  <sheetFormatPr defaultRowHeight="13.8"/>
  <cols>
    <col min="1" max="1" width="1.19921875" customWidth="1"/>
    <col min="2" max="2" width="8.69921875" customWidth="1"/>
    <col min="3" max="3" width="22.69921875" customWidth="1"/>
    <col min="4" max="4" width="43.796875" bestFit="1" customWidth="1"/>
    <col min="5" max="5" width="8.09765625" bestFit="1" customWidth="1"/>
    <col min="6" max="6" width="8.19921875" bestFit="1" customWidth="1"/>
    <col min="7" max="7" width="14.19921875" customWidth="1"/>
    <col min="8" max="8" width="10" customWidth="1"/>
    <col min="9" max="10" width="5.8984375" bestFit="1" customWidth="1"/>
    <col min="11" max="11" width="6.796875" bestFit="1" customWidth="1"/>
    <col min="12" max="12" width="7.19921875" bestFit="1" customWidth="1"/>
  </cols>
  <sheetData>
    <row r="1" spans="2:12" ht="139.94999999999999" customHeight="1" thickBot="1">
      <c r="B1" s="1"/>
      <c r="D1" s="26" t="s">
        <v>71</v>
      </c>
      <c r="E1" s="26"/>
      <c r="F1" s="26"/>
      <c r="G1" s="26"/>
      <c r="H1" s="26"/>
    </row>
    <row r="2" spans="2:12" ht="21.6" thickBot="1">
      <c r="B2" s="27" t="s">
        <v>86</v>
      </c>
      <c r="C2" s="28"/>
      <c r="D2" s="19"/>
      <c r="I2" s="1" t="s">
        <v>104</v>
      </c>
      <c r="J2" s="1"/>
      <c r="K2" s="1" t="s">
        <v>107</v>
      </c>
    </row>
    <row r="3" spans="2:12" ht="21">
      <c r="B3" s="6"/>
      <c r="C3" s="3"/>
    </row>
    <row r="4" spans="2:12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6</v>
      </c>
      <c r="L4" s="5" t="s">
        <v>7</v>
      </c>
    </row>
    <row r="5" spans="2:12" ht="15.6">
      <c r="B5" s="30">
        <v>1</v>
      </c>
      <c r="C5" s="31" t="s">
        <v>47</v>
      </c>
      <c r="D5" s="30" t="s">
        <v>46</v>
      </c>
      <c r="E5" s="30">
        <v>139402</v>
      </c>
      <c r="F5" s="30">
        <v>8062</v>
      </c>
      <c r="G5" s="41" t="s">
        <v>114</v>
      </c>
      <c r="H5" s="40">
        <v>281</v>
      </c>
      <c r="I5" s="42" t="s">
        <v>103</v>
      </c>
      <c r="J5" s="40">
        <v>426.2</v>
      </c>
      <c r="K5" s="42" t="s">
        <v>103</v>
      </c>
      <c r="L5" s="40">
        <f>J5+H5</f>
        <v>707.2</v>
      </c>
    </row>
    <row r="6" spans="2:12" ht="15.6">
      <c r="B6" s="30">
        <v>2</v>
      </c>
      <c r="C6" s="31" t="s">
        <v>55</v>
      </c>
      <c r="D6" s="30" t="s">
        <v>46</v>
      </c>
      <c r="E6" s="30">
        <v>169032</v>
      </c>
      <c r="F6" s="30">
        <v>8429</v>
      </c>
      <c r="G6" s="41" t="s">
        <v>114</v>
      </c>
      <c r="H6" s="40">
        <v>242</v>
      </c>
      <c r="I6" s="42" t="s">
        <v>103</v>
      </c>
      <c r="J6" s="40" t="s">
        <v>95</v>
      </c>
      <c r="K6" s="40">
        <v>381.8</v>
      </c>
      <c r="L6" s="40">
        <f>K6+H6</f>
        <v>623.79999999999995</v>
      </c>
    </row>
    <row r="7" spans="2:12" ht="15.6">
      <c r="B7" s="30">
        <v>3</v>
      </c>
      <c r="C7" s="31" t="s">
        <v>33</v>
      </c>
      <c r="D7" s="30" t="s">
        <v>60</v>
      </c>
      <c r="E7" s="30">
        <v>53969</v>
      </c>
      <c r="F7" s="30">
        <v>3699</v>
      </c>
      <c r="G7" s="41" t="s">
        <v>112</v>
      </c>
      <c r="H7" s="40">
        <v>295</v>
      </c>
      <c r="I7" s="40" t="s">
        <v>105</v>
      </c>
      <c r="J7" s="40">
        <v>303.3</v>
      </c>
      <c r="K7" s="42" t="s">
        <v>103</v>
      </c>
      <c r="L7" s="40">
        <f>J7+H7</f>
        <v>598.29999999999995</v>
      </c>
    </row>
    <row r="8" spans="2:12" ht="15.6">
      <c r="B8" s="12">
        <v>4</v>
      </c>
      <c r="C8" s="10" t="s">
        <v>34</v>
      </c>
      <c r="D8" s="12" t="s">
        <v>60</v>
      </c>
      <c r="E8" s="12">
        <v>53968</v>
      </c>
      <c r="F8" s="12">
        <v>7045</v>
      </c>
      <c r="G8" s="2" t="s">
        <v>113</v>
      </c>
      <c r="H8" s="20">
        <v>300</v>
      </c>
      <c r="I8" s="20">
        <v>295.3</v>
      </c>
      <c r="J8" s="21" t="s">
        <v>103</v>
      </c>
      <c r="K8" s="21" t="s">
        <v>103</v>
      </c>
      <c r="L8" s="20">
        <f>I8+H8</f>
        <v>595.29999999999995</v>
      </c>
    </row>
    <row r="11" spans="2:12">
      <c r="E11" s="11" t="s">
        <v>20</v>
      </c>
      <c r="H11" t="s">
        <v>72</v>
      </c>
    </row>
    <row r="12" spans="2:12">
      <c r="E12" s="11"/>
    </row>
    <row r="13" spans="2:12">
      <c r="E13" s="11"/>
      <c r="H13" t="s">
        <v>10</v>
      </c>
    </row>
    <row r="14" spans="2:12">
      <c r="E14" s="11" t="s">
        <v>19</v>
      </c>
    </row>
    <row r="15" spans="2:12">
      <c r="E15" s="11" t="s">
        <v>91</v>
      </c>
    </row>
  </sheetData>
  <sortState ref="C5:L8">
    <sortCondition descending="1" ref="L5:L8"/>
  </sortState>
  <mergeCells count="2">
    <mergeCell ref="D1:H1"/>
    <mergeCell ref="B2:C2"/>
  </mergeCells>
  <printOptions horizontalCentered="1"/>
  <pageMargins left="0" right="0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1"/>
  </sheetPr>
  <dimension ref="B1:L18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8.69921875" customWidth="1"/>
    <col min="3" max="3" width="22.69921875" customWidth="1"/>
    <col min="4" max="4" width="43.796875" bestFit="1" customWidth="1"/>
    <col min="5" max="5" width="8.09765625" bestFit="1" customWidth="1"/>
    <col min="6" max="6" width="8.19921875" bestFit="1" customWidth="1"/>
    <col min="7" max="7" width="14.19921875" customWidth="1"/>
    <col min="8" max="8" width="10" customWidth="1"/>
    <col min="9" max="9" width="5.8984375" bestFit="1" customWidth="1"/>
    <col min="10" max="10" width="5.19921875" bestFit="1" customWidth="1"/>
    <col min="11" max="11" width="6.796875" bestFit="1" customWidth="1"/>
    <col min="12" max="12" width="7.19921875" bestFit="1" customWidth="1"/>
  </cols>
  <sheetData>
    <row r="1" spans="2:12" ht="139.94999999999999" customHeight="1" thickBot="1">
      <c r="B1" s="1"/>
      <c r="D1" s="26" t="s">
        <v>71</v>
      </c>
      <c r="E1" s="26"/>
      <c r="F1" s="26"/>
      <c r="G1" s="26"/>
      <c r="H1" s="26"/>
    </row>
    <row r="2" spans="2:12" ht="21.6" thickBot="1">
      <c r="B2" s="27" t="s">
        <v>11</v>
      </c>
      <c r="C2" s="28"/>
      <c r="D2" s="19"/>
      <c r="I2" s="1" t="s">
        <v>104</v>
      </c>
      <c r="J2" s="1"/>
      <c r="K2" s="1" t="s">
        <v>107</v>
      </c>
    </row>
    <row r="3" spans="2:12" ht="21">
      <c r="B3" s="6"/>
      <c r="C3" s="3"/>
    </row>
    <row r="4" spans="2:12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6</v>
      </c>
      <c r="L4" s="5" t="s">
        <v>7</v>
      </c>
    </row>
    <row r="5" spans="2:12" ht="15.6">
      <c r="B5" s="30">
        <v>1</v>
      </c>
      <c r="C5" s="31" t="s">
        <v>35</v>
      </c>
      <c r="D5" s="30" t="s">
        <v>46</v>
      </c>
      <c r="E5" s="30">
        <v>159714</v>
      </c>
      <c r="F5" s="30">
        <v>8192</v>
      </c>
      <c r="G5" s="41" t="s">
        <v>109</v>
      </c>
      <c r="H5" s="40">
        <v>241</v>
      </c>
      <c r="I5" s="40">
        <v>348.1</v>
      </c>
      <c r="J5" s="42" t="s">
        <v>103</v>
      </c>
      <c r="K5" s="42" t="s">
        <v>103</v>
      </c>
      <c r="L5" s="40">
        <f>I5+H5</f>
        <v>589.1</v>
      </c>
    </row>
    <row r="6" spans="2:12" ht="15.6">
      <c r="B6" s="30">
        <v>2</v>
      </c>
      <c r="C6" s="31" t="s">
        <v>39</v>
      </c>
      <c r="D6" s="30" t="s">
        <v>46</v>
      </c>
      <c r="E6" s="30">
        <v>164628</v>
      </c>
      <c r="F6" s="30">
        <v>8340</v>
      </c>
      <c r="G6" s="41" t="s">
        <v>109</v>
      </c>
      <c r="H6" s="40">
        <v>237</v>
      </c>
      <c r="I6" s="42" t="s">
        <v>103</v>
      </c>
      <c r="J6" s="40">
        <v>315</v>
      </c>
      <c r="K6" s="40" t="s">
        <v>103</v>
      </c>
      <c r="L6" s="40">
        <f>J6+H6</f>
        <v>552</v>
      </c>
    </row>
    <row r="7" spans="2:12" ht="15.6">
      <c r="B7" s="30">
        <v>3</v>
      </c>
      <c r="C7" s="31" t="s">
        <v>24</v>
      </c>
      <c r="D7" s="30" t="s">
        <v>46</v>
      </c>
      <c r="E7" s="30">
        <v>121266</v>
      </c>
      <c r="F7" s="30">
        <v>7838</v>
      </c>
      <c r="G7" s="41" t="s">
        <v>109</v>
      </c>
      <c r="H7" s="40">
        <v>229</v>
      </c>
      <c r="I7" s="40">
        <v>206.1</v>
      </c>
      <c r="J7" s="42" t="s">
        <v>103</v>
      </c>
      <c r="K7" s="42" t="s">
        <v>103</v>
      </c>
      <c r="L7" s="40">
        <f>I7+H7</f>
        <v>435.1</v>
      </c>
    </row>
    <row r="8" spans="2:12" ht="15.6">
      <c r="B8" s="12">
        <v>4</v>
      </c>
      <c r="C8" s="10" t="s">
        <v>29</v>
      </c>
      <c r="D8" s="12" t="s">
        <v>46</v>
      </c>
      <c r="E8" s="12">
        <v>163702</v>
      </c>
      <c r="F8" s="12">
        <v>8298</v>
      </c>
      <c r="G8" s="2" t="s">
        <v>109</v>
      </c>
      <c r="H8" s="20">
        <v>264</v>
      </c>
      <c r="I8" s="20" t="s">
        <v>95</v>
      </c>
      <c r="J8" s="20" t="s">
        <v>95</v>
      </c>
      <c r="K8" s="21" t="s">
        <v>103</v>
      </c>
      <c r="L8" s="20">
        <v>0</v>
      </c>
    </row>
    <row r="9" spans="2:12" ht="15.6">
      <c r="B9" s="12">
        <v>5</v>
      </c>
      <c r="C9" s="10" t="s">
        <v>51</v>
      </c>
      <c r="D9" s="12" t="s">
        <v>46</v>
      </c>
      <c r="E9" s="12">
        <v>121270</v>
      </c>
      <c r="F9" s="12">
        <v>7841</v>
      </c>
      <c r="G9" s="2" t="s">
        <v>115</v>
      </c>
      <c r="H9" s="20">
        <v>335</v>
      </c>
      <c r="I9" s="21" t="s">
        <v>103</v>
      </c>
      <c r="J9" s="20" t="s">
        <v>95</v>
      </c>
      <c r="K9" s="21" t="s">
        <v>103</v>
      </c>
      <c r="L9" s="20">
        <v>0</v>
      </c>
    </row>
    <row r="10" spans="2:12" ht="15.6">
      <c r="B10" s="12">
        <v>6</v>
      </c>
      <c r="C10" s="10" t="s">
        <v>23</v>
      </c>
      <c r="D10" s="12" t="s">
        <v>46</v>
      </c>
      <c r="E10" s="12">
        <v>121268</v>
      </c>
      <c r="F10" s="12">
        <v>7839</v>
      </c>
      <c r="G10" s="2" t="s">
        <v>115</v>
      </c>
      <c r="H10" s="20">
        <v>334</v>
      </c>
      <c r="I10" s="21" t="s">
        <v>103</v>
      </c>
      <c r="J10" s="21" t="s">
        <v>103</v>
      </c>
      <c r="K10" s="20" t="s">
        <v>95</v>
      </c>
      <c r="L10" s="20">
        <v>0</v>
      </c>
    </row>
    <row r="11" spans="2:12" ht="15.6">
      <c r="B11" s="12"/>
      <c r="C11" s="10"/>
      <c r="D11" s="12"/>
      <c r="E11" s="12"/>
      <c r="F11" s="12"/>
      <c r="G11" s="2"/>
      <c r="H11" s="20"/>
      <c r="I11" s="20"/>
      <c r="J11" s="21"/>
      <c r="K11" s="20"/>
      <c r="L11" s="20"/>
    </row>
    <row r="14" spans="2:12">
      <c r="E14" s="11" t="s">
        <v>20</v>
      </c>
      <c r="H14" t="s">
        <v>72</v>
      </c>
    </row>
    <row r="15" spans="2:12">
      <c r="E15" s="11"/>
    </row>
    <row r="16" spans="2:12">
      <c r="E16" s="11"/>
      <c r="H16" t="s">
        <v>10</v>
      </c>
    </row>
    <row r="17" spans="5:5">
      <c r="E17" s="11" t="s">
        <v>19</v>
      </c>
    </row>
    <row r="18" spans="5:5">
      <c r="E18" s="11" t="s">
        <v>91</v>
      </c>
    </row>
  </sheetData>
  <sortState ref="C5:L11">
    <sortCondition descending="1" ref="L5:L11"/>
  </sortState>
  <mergeCells count="2">
    <mergeCell ref="D1:H1"/>
    <mergeCell ref="B2:C2"/>
  </mergeCells>
  <printOptions horizontalCentered="1"/>
  <pageMargins left="0" right="0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1"/>
  </sheetPr>
  <dimension ref="B1:L15"/>
  <sheetViews>
    <sheetView zoomScaleNormal="100" workbookViewId="0">
      <selection activeCell="B5" sqref="B5:L7"/>
    </sheetView>
  </sheetViews>
  <sheetFormatPr defaultRowHeight="13.8"/>
  <cols>
    <col min="1" max="1" width="1.19921875" customWidth="1"/>
    <col min="2" max="2" width="8.69921875" customWidth="1"/>
    <col min="3" max="3" width="22.69921875" customWidth="1"/>
    <col min="4" max="4" width="43.796875" bestFit="1" customWidth="1"/>
    <col min="5" max="5" width="8.09765625" bestFit="1" customWidth="1"/>
    <col min="6" max="6" width="8.19921875" bestFit="1" customWidth="1"/>
    <col min="7" max="7" width="14.19921875" customWidth="1"/>
    <col min="8" max="8" width="10" customWidth="1"/>
    <col min="9" max="10" width="5.8984375" bestFit="1" customWidth="1"/>
    <col min="11" max="11" width="6.796875" bestFit="1" customWidth="1"/>
    <col min="12" max="12" width="7.19921875" bestFit="1" customWidth="1"/>
  </cols>
  <sheetData>
    <row r="1" spans="2:12" ht="139.94999999999999" customHeight="1" thickBot="1">
      <c r="B1" s="1"/>
      <c r="D1" s="26" t="s">
        <v>71</v>
      </c>
      <c r="E1" s="26"/>
      <c r="F1" s="26"/>
      <c r="G1" s="26"/>
      <c r="H1" s="26"/>
    </row>
    <row r="2" spans="2:12" ht="21.6" thickBot="1">
      <c r="B2" s="27" t="s">
        <v>87</v>
      </c>
      <c r="C2" s="28"/>
      <c r="D2" s="19"/>
      <c r="I2" s="1" t="s">
        <v>104</v>
      </c>
      <c r="J2" s="1"/>
      <c r="K2" s="1" t="s">
        <v>107</v>
      </c>
    </row>
    <row r="3" spans="2:12" ht="21">
      <c r="B3" s="6"/>
      <c r="C3" s="3"/>
    </row>
    <row r="4" spans="2:12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6</v>
      </c>
      <c r="L4" s="5" t="s">
        <v>7</v>
      </c>
    </row>
    <row r="5" spans="2:12" ht="15.6">
      <c r="B5" s="30">
        <v>1</v>
      </c>
      <c r="C5" s="31" t="s">
        <v>22</v>
      </c>
      <c r="D5" s="30" t="s">
        <v>46</v>
      </c>
      <c r="E5" s="30">
        <v>109869</v>
      </c>
      <c r="F5" s="30">
        <v>7751</v>
      </c>
      <c r="G5" s="41" t="s">
        <v>117</v>
      </c>
      <c r="H5" s="40">
        <v>323</v>
      </c>
      <c r="I5" s="40" t="s">
        <v>95</v>
      </c>
      <c r="J5" s="40">
        <v>201.5</v>
      </c>
      <c r="K5" s="42" t="s">
        <v>103</v>
      </c>
      <c r="L5" s="40">
        <f>J5+H5</f>
        <v>524.5</v>
      </c>
    </row>
    <row r="6" spans="2:12" ht="15.6">
      <c r="B6" s="30">
        <v>2</v>
      </c>
      <c r="C6" s="31" t="s">
        <v>48</v>
      </c>
      <c r="D6" s="30" t="s">
        <v>46</v>
      </c>
      <c r="E6" s="30">
        <v>167892</v>
      </c>
      <c r="F6" s="30">
        <v>8403</v>
      </c>
      <c r="G6" s="41" t="s">
        <v>118</v>
      </c>
      <c r="H6" s="40">
        <v>239</v>
      </c>
      <c r="I6" s="40">
        <v>190.1</v>
      </c>
      <c r="J6" s="42" t="s">
        <v>103</v>
      </c>
      <c r="K6" s="42" t="s">
        <v>103</v>
      </c>
      <c r="L6" s="40">
        <f>I6+H6</f>
        <v>429.1</v>
      </c>
    </row>
    <row r="7" spans="2:12" ht="15.6">
      <c r="B7" s="30">
        <v>3</v>
      </c>
      <c r="C7" s="31" t="s">
        <v>49</v>
      </c>
      <c r="D7" s="30" t="s">
        <v>46</v>
      </c>
      <c r="E7" s="30">
        <v>167891</v>
      </c>
      <c r="F7" s="30">
        <v>8402</v>
      </c>
      <c r="G7" s="41" t="s">
        <v>119</v>
      </c>
      <c r="H7" s="40">
        <v>286</v>
      </c>
      <c r="I7" s="40">
        <v>119.2</v>
      </c>
      <c r="J7" s="42" t="s">
        <v>103</v>
      </c>
      <c r="K7" s="42" t="s">
        <v>103</v>
      </c>
      <c r="L7" s="40">
        <f>I7+H7</f>
        <v>405.2</v>
      </c>
    </row>
    <row r="8" spans="2:12" ht="15.6">
      <c r="B8" s="12">
        <v>4</v>
      </c>
      <c r="C8" s="10" t="s">
        <v>37</v>
      </c>
      <c r="D8" s="12" t="s">
        <v>46</v>
      </c>
      <c r="E8" s="12">
        <v>164535</v>
      </c>
      <c r="F8" s="12">
        <v>8332</v>
      </c>
      <c r="G8" s="2" t="s">
        <v>109</v>
      </c>
      <c r="H8" s="20">
        <v>290</v>
      </c>
      <c r="I8" s="20" t="s">
        <v>95</v>
      </c>
      <c r="J8" s="21" t="s">
        <v>103</v>
      </c>
      <c r="K8" s="21" t="s">
        <v>103</v>
      </c>
      <c r="L8" s="20">
        <v>0</v>
      </c>
    </row>
    <row r="11" spans="2:12">
      <c r="E11" s="11" t="s">
        <v>20</v>
      </c>
      <c r="H11" t="s">
        <v>72</v>
      </c>
    </row>
    <row r="12" spans="2:12">
      <c r="E12" s="11"/>
    </row>
    <row r="13" spans="2:12">
      <c r="E13" s="11"/>
      <c r="H13" t="s">
        <v>10</v>
      </c>
    </row>
    <row r="14" spans="2:12">
      <c r="E14" s="11" t="s">
        <v>19</v>
      </c>
    </row>
    <row r="15" spans="2:12">
      <c r="E15" s="11" t="s">
        <v>91</v>
      </c>
    </row>
  </sheetData>
  <sortState ref="C5:L8">
    <sortCondition descending="1" ref="L5:L8"/>
  </sortState>
  <mergeCells count="2">
    <mergeCell ref="D1:H1"/>
    <mergeCell ref="B2:C2"/>
  </mergeCells>
  <printOptions horizontalCentered="1"/>
  <pageMargins left="0" right="0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B1:K16"/>
  <sheetViews>
    <sheetView zoomScaleNormal="100" workbookViewId="0">
      <selection activeCell="G18" sqref="G18"/>
    </sheetView>
  </sheetViews>
  <sheetFormatPr defaultRowHeight="13.8"/>
  <cols>
    <col min="1" max="1" width="1.19921875" customWidth="1"/>
    <col min="2" max="2" width="8.69921875" customWidth="1"/>
    <col min="3" max="3" width="19.796875" customWidth="1"/>
    <col min="4" max="4" width="32" customWidth="1"/>
    <col min="5" max="5" width="8.09765625" bestFit="1" customWidth="1"/>
    <col min="6" max="6" width="8.19921875" bestFit="1" customWidth="1"/>
    <col min="7" max="7" width="14" customWidth="1"/>
    <col min="8" max="8" width="10" customWidth="1"/>
    <col min="9" max="9" width="5.3984375" bestFit="1" customWidth="1"/>
    <col min="10" max="10" width="6.796875" bestFit="1" customWidth="1"/>
    <col min="11" max="11" width="7.19921875" bestFit="1" customWidth="1"/>
  </cols>
  <sheetData>
    <row r="1" spans="2:11" ht="139.94999999999999" customHeight="1" thickBot="1">
      <c r="B1" s="1"/>
      <c r="D1" s="26" t="s">
        <v>71</v>
      </c>
      <c r="E1" s="26"/>
      <c r="F1" s="26"/>
      <c r="G1" s="26"/>
      <c r="H1" s="26"/>
    </row>
    <row r="2" spans="2:11" ht="21.6" thickBot="1">
      <c r="B2" s="27" t="s">
        <v>14</v>
      </c>
      <c r="C2" s="28"/>
      <c r="I2" s="1" t="s">
        <v>143</v>
      </c>
      <c r="J2" s="1" t="s">
        <v>144</v>
      </c>
    </row>
    <row r="3" spans="2:11" ht="21">
      <c r="B3" s="6"/>
      <c r="C3" s="3"/>
      <c r="D3" s="19">
        <v>45088</v>
      </c>
    </row>
    <row r="4" spans="2:11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7</v>
      </c>
    </row>
    <row r="5" spans="2:11" ht="15.6">
      <c r="B5" s="30">
        <v>1</v>
      </c>
      <c r="C5" s="31" t="s">
        <v>26</v>
      </c>
      <c r="D5" s="30" t="s">
        <v>46</v>
      </c>
      <c r="E5" s="30">
        <v>86077</v>
      </c>
      <c r="F5" s="30">
        <v>8267</v>
      </c>
      <c r="G5" s="41" t="s">
        <v>126</v>
      </c>
      <c r="H5" s="40">
        <v>368</v>
      </c>
      <c r="I5" s="40">
        <v>148</v>
      </c>
      <c r="J5" s="42" t="s">
        <v>103</v>
      </c>
      <c r="K5" s="40">
        <f>SUM(H5:I5)</f>
        <v>516</v>
      </c>
    </row>
    <row r="6" spans="2:11" ht="15.6">
      <c r="B6" s="30">
        <v>2</v>
      </c>
      <c r="C6" s="31" t="s">
        <v>21</v>
      </c>
      <c r="D6" s="30" t="s">
        <v>46</v>
      </c>
      <c r="E6" s="30">
        <v>54095</v>
      </c>
      <c r="F6" s="30">
        <v>4085</v>
      </c>
      <c r="G6" s="41" t="s">
        <v>124</v>
      </c>
      <c r="H6" s="40">
        <v>404</v>
      </c>
      <c r="I6" s="42" t="s">
        <v>103</v>
      </c>
      <c r="J6" s="40">
        <v>54</v>
      </c>
      <c r="K6" s="40">
        <f>SUM(H6+J6)</f>
        <v>458</v>
      </c>
    </row>
    <row r="7" spans="2:11" ht="15.6">
      <c r="B7" s="30">
        <v>3</v>
      </c>
      <c r="C7" s="31" t="s">
        <v>41</v>
      </c>
      <c r="D7" s="30" t="s">
        <v>66</v>
      </c>
      <c r="E7" s="30">
        <v>54116</v>
      </c>
      <c r="F7" s="30">
        <v>4642</v>
      </c>
      <c r="G7" s="41" t="s">
        <v>128</v>
      </c>
      <c r="H7" s="40">
        <v>304</v>
      </c>
      <c r="I7" s="40" t="s">
        <v>95</v>
      </c>
      <c r="J7" s="40">
        <v>71</v>
      </c>
      <c r="K7" s="40">
        <v>375</v>
      </c>
    </row>
    <row r="8" spans="2:11" ht="15.6">
      <c r="B8" s="12">
        <v>4</v>
      </c>
      <c r="C8" s="10" t="s">
        <v>92</v>
      </c>
      <c r="D8" s="12" t="s">
        <v>46</v>
      </c>
      <c r="E8" s="12">
        <v>121266</v>
      </c>
      <c r="F8" s="12">
        <v>7838</v>
      </c>
      <c r="G8" s="2" t="s">
        <v>127</v>
      </c>
      <c r="H8" s="20">
        <v>238</v>
      </c>
      <c r="I8" s="20">
        <v>51</v>
      </c>
      <c r="J8" s="21" t="s">
        <v>103</v>
      </c>
      <c r="K8" s="20">
        <f>SUM(H8:I8)</f>
        <v>289</v>
      </c>
    </row>
    <row r="9" spans="2:11" ht="15.6">
      <c r="B9" s="12">
        <v>5</v>
      </c>
      <c r="C9" s="10" t="s">
        <v>27</v>
      </c>
      <c r="D9" s="12" t="s">
        <v>46</v>
      </c>
      <c r="E9" s="12">
        <v>94376</v>
      </c>
      <c r="F9" s="12">
        <v>7648</v>
      </c>
      <c r="G9" s="2" t="s">
        <v>127</v>
      </c>
      <c r="H9" s="20">
        <v>243</v>
      </c>
      <c r="I9" s="21" t="s">
        <v>103</v>
      </c>
      <c r="J9" s="20" t="s">
        <v>95</v>
      </c>
      <c r="K9" s="20">
        <v>0</v>
      </c>
    </row>
    <row r="10" spans="2:11" ht="15.6">
      <c r="B10" s="12">
        <v>6</v>
      </c>
      <c r="C10" s="10" t="s">
        <v>30</v>
      </c>
      <c r="D10" s="12" t="s">
        <v>52</v>
      </c>
      <c r="E10" s="12">
        <v>3656</v>
      </c>
      <c r="F10" s="12">
        <v>54216</v>
      </c>
      <c r="G10" s="2" t="s">
        <v>125</v>
      </c>
      <c r="H10" s="20">
        <v>392</v>
      </c>
      <c r="I10" s="20" t="s">
        <v>95</v>
      </c>
      <c r="J10" s="21" t="s">
        <v>103</v>
      </c>
      <c r="K10" s="20">
        <v>0</v>
      </c>
    </row>
    <row r="13" spans="2:11">
      <c r="D13" s="11" t="s">
        <v>20</v>
      </c>
      <c r="G13" t="s">
        <v>72</v>
      </c>
    </row>
    <row r="14" spans="2:11">
      <c r="D14" s="11"/>
    </row>
    <row r="15" spans="2:11">
      <c r="D15" s="11" t="s">
        <v>19</v>
      </c>
      <c r="G15" t="s">
        <v>10</v>
      </c>
    </row>
    <row r="16" spans="2:11">
      <c r="D16" s="11" t="s">
        <v>91</v>
      </c>
    </row>
  </sheetData>
  <sortState ref="C5:K10">
    <sortCondition descending="1" ref="K5:K10"/>
  </sortState>
  <mergeCells count="2">
    <mergeCell ref="D1:H1"/>
    <mergeCell ref="B2:C2"/>
  </mergeCells>
  <printOptions horizontalCentered="1"/>
  <pageMargins left="0.11811023622047245" right="0.11811023622047245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K13"/>
  <sheetViews>
    <sheetView zoomScaleNormal="100" workbookViewId="0">
      <selection activeCell="D17" sqref="D17"/>
    </sheetView>
  </sheetViews>
  <sheetFormatPr defaultRowHeight="13.8"/>
  <cols>
    <col min="1" max="1" width="1.19921875" customWidth="1"/>
    <col min="2" max="2" width="8.69921875" customWidth="1"/>
    <col min="3" max="3" width="22.69921875" customWidth="1"/>
    <col min="4" max="4" width="34.59765625" customWidth="1"/>
    <col min="5" max="5" width="8.09765625" bestFit="1" customWidth="1"/>
    <col min="6" max="6" width="8.19921875" bestFit="1" customWidth="1"/>
    <col min="7" max="7" width="14" customWidth="1"/>
    <col min="8" max="8" width="10" customWidth="1"/>
    <col min="9" max="9" width="5.3984375" bestFit="1" customWidth="1"/>
    <col min="10" max="10" width="6.796875" bestFit="1" customWidth="1"/>
    <col min="11" max="11" width="7.19921875" bestFit="1" customWidth="1"/>
  </cols>
  <sheetData>
    <row r="1" spans="1:11" ht="139.94999999999999" customHeight="1" thickBot="1">
      <c r="B1" s="1"/>
      <c r="D1" s="26" t="s">
        <v>71</v>
      </c>
      <c r="E1" s="26"/>
      <c r="F1" s="26"/>
      <c r="G1" s="26"/>
      <c r="H1" s="26"/>
    </row>
    <row r="2" spans="1:11" ht="21.6" thickBot="1">
      <c r="B2" s="27" t="s">
        <v>88</v>
      </c>
      <c r="C2" s="28"/>
      <c r="D2" s="19">
        <v>45088</v>
      </c>
      <c r="I2" s="1" t="s">
        <v>143</v>
      </c>
      <c r="J2" s="1" t="s">
        <v>144</v>
      </c>
    </row>
    <row r="3" spans="1:11" ht="21">
      <c r="B3" s="6"/>
      <c r="C3" s="3"/>
    </row>
    <row r="4" spans="1:11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7</v>
      </c>
    </row>
    <row r="5" spans="1:11" ht="15.6">
      <c r="B5" s="30">
        <v>1</v>
      </c>
      <c r="C5" s="31" t="s">
        <v>47</v>
      </c>
      <c r="D5" s="30" t="s">
        <v>46</v>
      </c>
      <c r="E5" s="30">
        <v>139402</v>
      </c>
      <c r="F5" s="30">
        <v>8062</v>
      </c>
      <c r="G5" s="41" t="s">
        <v>127</v>
      </c>
      <c r="H5" s="40">
        <v>314</v>
      </c>
      <c r="I5" s="40" t="s">
        <v>95</v>
      </c>
      <c r="J5" s="40">
        <v>76</v>
      </c>
      <c r="K5" s="40">
        <f>SUM(J5+H5)</f>
        <v>390</v>
      </c>
    </row>
    <row r="6" spans="1:11" ht="15.6">
      <c r="B6" s="30">
        <v>2</v>
      </c>
      <c r="C6" s="31" t="s">
        <v>55</v>
      </c>
      <c r="D6" s="30" t="s">
        <v>46</v>
      </c>
      <c r="E6" s="30">
        <v>169032</v>
      </c>
      <c r="F6" s="30">
        <v>8429</v>
      </c>
      <c r="G6" s="41" t="s">
        <v>129</v>
      </c>
      <c r="H6" s="40">
        <v>275</v>
      </c>
      <c r="I6" s="40">
        <v>72</v>
      </c>
      <c r="J6" s="42" t="s">
        <v>103</v>
      </c>
      <c r="K6" s="40">
        <f>SUM(I6+H6)</f>
        <v>347</v>
      </c>
    </row>
    <row r="7" spans="1:11" ht="15.6">
      <c r="B7" s="30">
        <v>3</v>
      </c>
      <c r="C7" s="31" t="s">
        <v>34</v>
      </c>
      <c r="D7" s="30" t="s">
        <v>60</v>
      </c>
      <c r="E7" s="30">
        <v>53968</v>
      </c>
      <c r="F7" s="30">
        <v>7045</v>
      </c>
      <c r="G7" s="41" t="s">
        <v>130</v>
      </c>
      <c r="H7" s="40">
        <v>244</v>
      </c>
      <c r="I7" s="42" t="s">
        <v>103</v>
      </c>
      <c r="J7" s="40">
        <v>72</v>
      </c>
      <c r="K7" s="40">
        <f>SUM(J7+H7)</f>
        <v>316</v>
      </c>
    </row>
    <row r="8" spans="1:11" ht="15.6">
      <c r="B8" s="12">
        <v>4</v>
      </c>
      <c r="C8" s="10" t="s">
        <v>33</v>
      </c>
      <c r="D8" s="12" t="s">
        <v>60</v>
      </c>
      <c r="E8" s="12">
        <v>53969</v>
      </c>
      <c r="F8" s="12">
        <v>3699</v>
      </c>
      <c r="G8" s="2" t="s">
        <v>131</v>
      </c>
      <c r="H8" s="20">
        <v>211</v>
      </c>
      <c r="I8" s="21" t="s">
        <v>103</v>
      </c>
      <c r="J8" s="20">
        <v>70</v>
      </c>
      <c r="K8" s="20">
        <f>SUM(J8+H8)</f>
        <v>281</v>
      </c>
    </row>
    <row r="9" spans="1:11">
      <c r="A9" s="13"/>
      <c r="B9" s="43"/>
      <c r="C9" s="13"/>
    </row>
    <row r="10" spans="1:11">
      <c r="D10" s="11" t="s">
        <v>20</v>
      </c>
      <c r="G10" t="s">
        <v>72</v>
      </c>
    </row>
    <row r="11" spans="1:11">
      <c r="D11" s="11"/>
    </row>
    <row r="12" spans="1:11">
      <c r="D12" s="11" t="s">
        <v>19</v>
      </c>
      <c r="G12" t="s">
        <v>10</v>
      </c>
    </row>
    <row r="13" spans="1:11">
      <c r="D13" s="11" t="s">
        <v>91</v>
      </c>
    </row>
  </sheetData>
  <sortState ref="C5:K8">
    <sortCondition descending="1" ref="K5:K8"/>
  </sortState>
  <mergeCells count="2">
    <mergeCell ref="D1:H1"/>
    <mergeCell ref="B2:C2"/>
  </mergeCells>
  <printOptions horizontalCentered="1"/>
  <pageMargins left="0.11811023622047245" right="0.11811023622047245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B1:K21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8.69921875" customWidth="1"/>
    <col min="3" max="3" width="19.796875" customWidth="1"/>
    <col min="4" max="4" width="30.8984375" customWidth="1"/>
    <col min="5" max="5" width="8.09765625" bestFit="1" customWidth="1"/>
    <col min="6" max="6" width="8.19921875" bestFit="1" customWidth="1"/>
    <col min="7" max="7" width="16" customWidth="1"/>
    <col min="8" max="8" width="10" customWidth="1"/>
    <col min="9" max="9" width="5.3984375" bestFit="1" customWidth="1"/>
    <col min="10" max="10" width="6.796875" bestFit="1" customWidth="1"/>
    <col min="11" max="11" width="7.19921875" bestFit="1" customWidth="1"/>
  </cols>
  <sheetData>
    <row r="1" spans="2:11" ht="139.94999999999999" customHeight="1" thickBot="1">
      <c r="B1" s="1"/>
      <c r="D1" s="26" t="s">
        <v>71</v>
      </c>
      <c r="E1" s="26"/>
      <c r="F1" s="26"/>
      <c r="G1" s="26"/>
      <c r="H1" s="26"/>
    </row>
    <row r="2" spans="2:11" ht="21.6" thickBot="1">
      <c r="B2" s="27" t="s">
        <v>89</v>
      </c>
      <c r="C2" s="28"/>
      <c r="D2" s="19"/>
      <c r="I2" s="1" t="s">
        <v>143</v>
      </c>
      <c r="J2" s="1" t="s">
        <v>144</v>
      </c>
    </row>
    <row r="3" spans="2:11" ht="21">
      <c r="B3" s="6"/>
      <c r="C3" s="3"/>
    </row>
    <row r="4" spans="2:11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7</v>
      </c>
    </row>
    <row r="5" spans="2:11" ht="15.6">
      <c r="B5" s="30">
        <v>1</v>
      </c>
      <c r="C5" s="31" t="s">
        <v>31</v>
      </c>
      <c r="D5" s="30" t="s">
        <v>52</v>
      </c>
      <c r="E5" s="30">
        <v>7970</v>
      </c>
      <c r="F5" s="30">
        <v>132545</v>
      </c>
      <c r="G5" s="41" t="s">
        <v>137</v>
      </c>
      <c r="H5" s="30">
        <v>344</v>
      </c>
      <c r="I5" s="39" t="s">
        <v>103</v>
      </c>
      <c r="J5" s="30">
        <v>98</v>
      </c>
      <c r="K5" s="30">
        <v>442</v>
      </c>
    </row>
    <row r="6" spans="2:11" ht="15.6">
      <c r="B6" s="30">
        <v>2</v>
      </c>
      <c r="C6" s="31" t="s">
        <v>23</v>
      </c>
      <c r="D6" s="30" t="s">
        <v>46</v>
      </c>
      <c r="E6" s="30">
        <v>121268</v>
      </c>
      <c r="F6" s="30">
        <v>7839</v>
      </c>
      <c r="G6" s="41" t="s">
        <v>136</v>
      </c>
      <c r="H6" s="30">
        <v>225</v>
      </c>
      <c r="I6" s="39" t="s">
        <v>103</v>
      </c>
      <c r="J6" s="30">
        <v>67</v>
      </c>
      <c r="K6" s="30">
        <f>SUM(J6+H6)</f>
        <v>292</v>
      </c>
    </row>
    <row r="7" spans="2:11" ht="15.6">
      <c r="B7" s="30">
        <v>3</v>
      </c>
      <c r="C7" s="31" t="s">
        <v>56</v>
      </c>
      <c r="D7" s="30" t="s">
        <v>46</v>
      </c>
      <c r="E7" s="30"/>
      <c r="F7" s="30">
        <v>8432</v>
      </c>
      <c r="G7" s="41" t="s">
        <v>140</v>
      </c>
      <c r="H7" s="30">
        <v>225</v>
      </c>
      <c r="I7" s="30">
        <v>61</v>
      </c>
      <c r="J7" s="39" t="s">
        <v>103</v>
      </c>
      <c r="K7" s="30">
        <f>SUM(H7+I7)</f>
        <v>286</v>
      </c>
    </row>
    <row r="8" spans="2:11" ht="15.6">
      <c r="B8" s="12">
        <v>4</v>
      </c>
      <c r="C8" s="10" t="s">
        <v>29</v>
      </c>
      <c r="D8" s="12" t="s">
        <v>46</v>
      </c>
      <c r="E8" s="12">
        <v>163702</v>
      </c>
      <c r="F8" s="12">
        <v>8298</v>
      </c>
      <c r="G8" s="2" t="s">
        <v>132</v>
      </c>
      <c r="H8" s="12">
        <v>239</v>
      </c>
      <c r="I8" s="18" t="s">
        <v>103</v>
      </c>
      <c r="J8" s="18">
        <v>42</v>
      </c>
      <c r="K8" s="12">
        <f>SUM(J8+H8)</f>
        <v>281</v>
      </c>
    </row>
    <row r="9" spans="2:11" ht="15.6">
      <c r="B9" s="12">
        <v>5</v>
      </c>
      <c r="C9" s="10" t="s">
        <v>38</v>
      </c>
      <c r="D9" s="12" t="s">
        <v>46</v>
      </c>
      <c r="E9" s="12">
        <v>164530</v>
      </c>
      <c r="F9" s="12">
        <v>8338</v>
      </c>
      <c r="G9" s="2" t="s">
        <v>134</v>
      </c>
      <c r="H9" s="12">
        <v>209</v>
      </c>
      <c r="I9" s="12">
        <v>71</v>
      </c>
      <c r="J9" s="18" t="s">
        <v>103</v>
      </c>
      <c r="K9" s="12">
        <f>SUM(I9+H9)</f>
        <v>280</v>
      </c>
    </row>
    <row r="10" spans="2:11" ht="15.6">
      <c r="B10" s="12">
        <v>6</v>
      </c>
      <c r="C10" s="10" t="s">
        <v>53</v>
      </c>
      <c r="D10" s="12" t="s">
        <v>54</v>
      </c>
      <c r="E10" s="12">
        <v>8295</v>
      </c>
      <c r="F10" s="12">
        <v>163476</v>
      </c>
      <c r="G10" s="2" t="s">
        <v>139</v>
      </c>
      <c r="H10" s="12">
        <v>168</v>
      </c>
      <c r="I10" s="18" t="s">
        <v>103</v>
      </c>
      <c r="J10" s="12">
        <v>97</v>
      </c>
      <c r="K10" s="12">
        <f>SUM(J10+H10)</f>
        <v>265</v>
      </c>
    </row>
    <row r="11" spans="2:11" ht="15.6">
      <c r="B11" s="12">
        <v>7</v>
      </c>
      <c r="C11" s="10" t="s">
        <v>50</v>
      </c>
      <c r="D11" s="12" t="s">
        <v>46</v>
      </c>
      <c r="E11" s="12">
        <v>167896</v>
      </c>
      <c r="F11" s="12">
        <v>8406</v>
      </c>
      <c r="G11" s="2" t="s">
        <v>133</v>
      </c>
      <c r="H11" s="12">
        <v>247</v>
      </c>
      <c r="I11" s="18" t="s">
        <v>103</v>
      </c>
      <c r="J11" s="12" t="s">
        <v>95</v>
      </c>
      <c r="K11" s="12">
        <v>0</v>
      </c>
    </row>
    <row r="12" spans="2:11" ht="15.6">
      <c r="B12" s="12">
        <v>8</v>
      </c>
      <c r="C12" s="10" t="s">
        <v>51</v>
      </c>
      <c r="D12" s="12" t="s">
        <v>46</v>
      </c>
      <c r="E12" s="12">
        <v>121270</v>
      </c>
      <c r="F12" s="12">
        <v>7841</v>
      </c>
      <c r="G12" s="2" t="s">
        <v>135</v>
      </c>
      <c r="H12" s="12">
        <v>225</v>
      </c>
      <c r="I12" s="18" t="s">
        <v>103</v>
      </c>
      <c r="J12" s="18" t="s">
        <v>103</v>
      </c>
      <c r="K12" s="12">
        <v>0</v>
      </c>
    </row>
    <row r="13" spans="2:11" ht="15.6">
      <c r="B13" s="12">
        <v>9</v>
      </c>
      <c r="C13" s="10" t="s">
        <v>32</v>
      </c>
      <c r="D13" s="12" t="s">
        <v>52</v>
      </c>
      <c r="E13" s="12">
        <v>8296</v>
      </c>
      <c r="F13" s="12">
        <v>163477</v>
      </c>
      <c r="G13" s="2" t="s">
        <v>138</v>
      </c>
      <c r="H13" s="12">
        <v>299</v>
      </c>
      <c r="I13" s="18" t="s">
        <v>103</v>
      </c>
      <c r="J13" s="12" t="s">
        <v>95</v>
      </c>
      <c r="K13" s="12">
        <v>0</v>
      </c>
    </row>
    <row r="14" spans="2:11" ht="15.6">
      <c r="B14" s="12">
        <v>10</v>
      </c>
      <c r="C14" s="10" t="s">
        <v>39</v>
      </c>
      <c r="D14" s="12" t="s">
        <v>46</v>
      </c>
      <c r="E14" s="12">
        <v>164628</v>
      </c>
      <c r="F14" s="12">
        <v>8340</v>
      </c>
      <c r="G14" s="2" t="s">
        <v>141</v>
      </c>
      <c r="H14" s="12">
        <v>239</v>
      </c>
      <c r="I14" s="18" t="s">
        <v>103</v>
      </c>
      <c r="J14" s="12" t="s">
        <v>95</v>
      </c>
      <c r="K14" s="12">
        <v>0</v>
      </c>
    </row>
    <row r="15" spans="2:11" ht="15.6">
      <c r="B15" s="12">
        <v>11</v>
      </c>
      <c r="C15" s="10" t="s">
        <v>57</v>
      </c>
      <c r="D15" s="12" t="s">
        <v>46</v>
      </c>
      <c r="E15" s="12">
        <v>168675</v>
      </c>
      <c r="F15" s="12">
        <v>8423</v>
      </c>
      <c r="G15" s="2" t="s">
        <v>142</v>
      </c>
      <c r="H15" s="12">
        <v>219</v>
      </c>
      <c r="I15" s="18" t="s">
        <v>103</v>
      </c>
      <c r="J15" s="12" t="s">
        <v>95</v>
      </c>
      <c r="K15" s="12">
        <v>0</v>
      </c>
    </row>
    <row r="18" spans="4:7">
      <c r="D18" s="11" t="s">
        <v>20</v>
      </c>
      <c r="G18" t="s">
        <v>72</v>
      </c>
    </row>
    <row r="19" spans="4:7">
      <c r="D19" s="11"/>
    </row>
    <row r="20" spans="4:7">
      <c r="D20" s="11" t="s">
        <v>19</v>
      </c>
      <c r="G20" t="s">
        <v>73</v>
      </c>
    </row>
    <row r="21" spans="4:7">
      <c r="D21" s="11" t="s">
        <v>91</v>
      </c>
    </row>
  </sheetData>
  <sortState ref="C5:K15">
    <sortCondition descending="1" ref="K5:K15"/>
  </sortState>
  <mergeCells count="2">
    <mergeCell ref="D1:H1"/>
    <mergeCell ref="B2:C2"/>
  </mergeCells>
  <printOptions horizontalCentered="1"/>
  <pageMargins left="0.11811023622047245" right="0.11811023622047245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B1:K14"/>
  <sheetViews>
    <sheetView zoomScaleNormal="100" workbookViewId="0">
      <selection activeCell="B5" sqref="B5:K7"/>
    </sheetView>
  </sheetViews>
  <sheetFormatPr defaultRowHeight="13.8"/>
  <cols>
    <col min="1" max="1" width="1.19921875" customWidth="1"/>
    <col min="2" max="2" width="8.69921875" customWidth="1"/>
    <col min="3" max="3" width="19.796875" customWidth="1"/>
    <col min="4" max="4" width="32.796875" customWidth="1"/>
    <col min="5" max="5" width="8.09765625" bestFit="1" customWidth="1"/>
    <col min="6" max="6" width="8.19921875" bestFit="1" customWidth="1"/>
    <col min="7" max="7" width="14" customWidth="1"/>
    <col min="8" max="8" width="10.69921875" customWidth="1"/>
    <col min="9" max="9" width="5.3984375" bestFit="1" customWidth="1"/>
    <col min="10" max="10" width="6.796875" bestFit="1" customWidth="1"/>
    <col min="11" max="11" width="7.19921875" bestFit="1" customWidth="1"/>
  </cols>
  <sheetData>
    <row r="1" spans="2:11" ht="139.94999999999999" customHeight="1" thickBot="1">
      <c r="B1" s="1"/>
      <c r="D1" s="26" t="s">
        <v>71</v>
      </c>
      <c r="E1" s="26"/>
      <c r="F1" s="26"/>
      <c r="G1" s="26"/>
      <c r="H1" s="26"/>
    </row>
    <row r="2" spans="2:11" ht="21.6" thickBot="1">
      <c r="B2" s="27" t="s">
        <v>90</v>
      </c>
      <c r="C2" s="28"/>
      <c r="D2" s="19">
        <v>45088</v>
      </c>
      <c r="I2" s="1" t="s">
        <v>143</v>
      </c>
      <c r="J2" s="1" t="s">
        <v>144</v>
      </c>
    </row>
    <row r="3" spans="2:11" ht="21">
      <c r="B3" s="6"/>
      <c r="C3" s="3"/>
    </row>
    <row r="4" spans="2:11" ht="52.2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4" t="s">
        <v>17</v>
      </c>
      <c r="H4" s="5" t="s">
        <v>9</v>
      </c>
      <c r="I4" s="5" t="s">
        <v>4</v>
      </c>
      <c r="J4" s="5" t="s">
        <v>5</v>
      </c>
      <c r="K4" s="5" t="s">
        <v>7</v>
      </c>
    </row>
    <row r="5" spans="2:11" ht="15.6">
      <c r="B5" s="30">
        <v>1</v>
      </c>
      <c r="C5" s="31" t="s">
        <v>22</v>
      </c>
      <c r="D5" s="30" t="s">
        <v>46</v>
      </c>
      <c r="E5" s="30">
        <v>109869</v>
      </c>
      <c r="F5" s="30">
        <v>7751</v>
      </c>
      <c r="G5" s="41" t="s">
        <v>145</v>
      </c>
      <c r="H5" s="40">
        <v>324</v>
      </c>
      <c r="I5" s="40">
        <v>64</v>
      </c>
      <c r="J5" s="42" t="s">
        <v>103</v>
      </c>
      <c r="K5" s="40">
        <f>SUM(I5+H5)</f>
        <v>388</v>
      </c>
    </row>
    <row r="6" spans="2:11" ht="15.6">
      <c r="B6" s="30">
        <v>2</v>
      </c>
      <c r="C6" s="31" t="s">
        <v>37</v>
      </c>
      <c r="D6" s="30" t="s">
        <v>46</v>
      </c>
      <c r="E6" s="30">
        <v>164535</v>
      </c>
      <c r="F6" s="30">
        <v>8332</v>
      </c>
      <c r="G6" s="41" t="s">
        <v>146</v>
      </c>
      <c r="H6" s="40">
        <v>260</v>
      </c>
      <c r="I6" s="40">
        <v>87</v>
      </c>
      <c r="J6" s="42" t="s">
        <v>103</v>
      </c>
      <c r="K6" s="40">
        <f>SUM(I6+H6)</f>
        <v>347</v>
      </c>
    </row>
    <row r="7" spans="2:11" ht="15.6">
      <c r="B7" s="30">
        <v>3</v>
      </c>
      <c r="C7" s="31" t="s">
        <v>49</v>
      </c>
      <c r="D7" s="30" t="s">
        <v>46</v>
      </c>
      <c r="E7" s="30">
        <v>167891</v>
      </c>
      <c r="F7" s="30">
        <v>8402</v>
      </c>
      <c r="G7" s="41" t="s">
        <v>148</v>
      </c>
      <c r="H7" s="40">
        <v>269</v>
      </c>
      <c r="I7" s="40">
        <v>77</v>
      </c>
      <c r="J7" s="42" t="s">
        <v>103</v>
      </c>
      <c r="K7" s="40">
        <f>SUM(I7+H7)</f>
        <v>346</v>
      </c>
    </row>
    <row r="8" spans="2:11" ht="15.6">
      <c r="B8" s="12">
        <v>4</v>
      </c>
      <c r="C8" s="10" t="s">
        <v>48</v>
      </c>
      <c r="D8" s="12" t="s">
        <v>46</v>
      </c>
      <c r="E8" s="12">
        <v>167892</v>
      </c>
      <c r="F8" s="12">
        <v>8403</v>
      </c>
      <c r="G8" s="2" t="s">
        <v>147</v>
      </c>
      <c r="H8" s="20">
        <v>257</v>
      </c>
      <c r="I8" s="20">
        <v>72</v>
      </c>
      <c r="J8" s="21" t="s">
        <v>103</v>
      </c>
      <c r="K8" s="20">
        <f>SUM(I8+H8)</f>
        <v>329</v>
      </c>
    </row>
    <row r="11" spans="2:11">
      <c r="D11" s="11" t="s">
        <v>20</v>
      </c>
      <c r="G11" t="s">
        <v>72</v>
      </c>
    </row>
    <row r="12" spans="2:11">
      <c r="D12" s="11"/>
    </row>
    <row r="13" spans="2:11">
      <c r="D13" s="11" t="s">
        <v>19</v>
      </c>
      <c r="G13" t="s">
        <v>73</v>
      </c>
    </row>
    <row r="14" spans="2:11">
      <c r="D14" s="11" t="s">
        <v>91</v>
      </c>
    </row>
  </sheetData>
  <sortState ref="C5:K8">
    <sortCondition descending="1" ref="K5:K8"/>
  </sortState>
  <mergeCells count="2">
    <mergeCell ref="D1:H1"/>
    <mergeCell ref="B2:C2"/>
  </mergeCells>
  <printOptions horizontalCentered="1"/>
  <pageMargins left="0.11811023622047245" right="0.11811023622047245" top="0.35433070866141736" bottom="0.35433070866141736" header="0.19685039370078741" footer="0.31496062992125984"/>
  <pageSetup paperSize="9" scale="85" orientation="landscape" r:id="rId1"/>
  <headerFooter>
    <oddHeader>&amp;L&amp;G&amp;C
Zawody dofinansowano ze środków budżetu państwa, których dysponentem jest Minister Sportu i Turystyki.
&amp;14Mistrzostwa Polski Modeli Kosmicznych - Włocławek 2023&amp;R&amp;G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J19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8.09765625" customWidth="1"/>
    <col min="4" max="4" width="52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97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23</v>
      </c>
      <c r="D5" s="30" t="s">
        <v>46</v>
      </c>
      <c r="E5" s="30">
        <v>121268</v>
      </c>
      <c r="F5" s="30">
        <v>7839</v>
      </c>
      <c r="G5" s="32">
        <v>344.2</v>
      </c>
      <c r="H5" s="32" t="s">
        <v>103</v>
      </c>
      <c r="I5" s="32" t="s">
        <v>103</v>
      </c>
      <c r="J5" s="33">
        <f t="shared" ref="J5:J14" si="0">MAX(G5:I5)</f>
        <v>344.2</v>
      </c>
    </row>
    <row r="6" spans="2:10">
      <c r="B6" s="30">
        <v>2</v>
      </c>
      <c r="C6" s="31" t="s">
        <v>56</v>
      </c>
      <c r="D6" s="30" t="s">
        <v>46</v>
      </c>
      <c r="E6" s="30"/>
      <c r="F6" s="30">
        <v>8432</v>
      </c>
      <c r="G6" s="32" t="s">
        <v>103</v>
      </c>
      <c r="H6" s="32">
        <v>334.1</v>
      </c>
      <c r="I6" s="32" t="s">
        <v>103</v>
      </c>
      <c r="J6" s="33">
        <f t="shared" si="0"/>
        <v>334.1</v>
      </c>
    </row>
    <row r="7" spans="2:10">
      <c r="B7" s="30">
        <v>3</v>
      </c>
      <c r="C7" s="31" t="s">
        <v>51</v>
      </c>
      <c r="D7" s="30" t="s">
        <v>46</v>
      </c>
      <c r="E7" s="30">
        <v>121270</v>
      </c>
      <c r="F7" s="30">
        <v>7841</v>
      </c>
      <c r="G7" s="32">
        <v>252.1</v>
      </c>
      <c r="H7" s="32" t="s">
        <v>103</v>
      </c>
      <c r="I7" s="32" t="s">
        <v>103</v>
      </c>
      <c r="J7" s="33">
        <f t="shared" si="0"/>
        <v>252.1</v>
      </c>
    </row>
    <row r="8" spans="2:10">
      <c r="B8" s="12">
        <v>4</v>
      </c>
      <c r="C8" s="10" t="s">
        <v>62</v>
      </c>
      <c r="D8" s="12" t="s">
        <v>63</v>
      </c>
      <c r="E8" s="12"/>
      <c r="F8" s="12">
        <v>8431</v>
      </c>
      <c r="G8" s="24">
        <v>109.3</v>
      </c>
      <c r="H8" s="24" t="s">
        <v>94</v>
      </c>
      <c r="I8" s="24">
        <v>222.3</v>
      </c>
      <c r="J8" s="29">
        <f t="shared" si="0"/>
        <v>222.3</v>
      </c>
    </row>
    <row r="9" spans="2:10">
      <c r="B9" s="12">
        <v>5</v>
      </c>
      <c r="C9" s="10" t="s">
        <v>65</v>
      </c>
      <c r="D9" s="12" t="s">
        <v>63</v>
      </c>
      <c r="E9" s="12">
        <v>169029</v>
      </c>
      <c r="F9" s="12">
        <v>8426</v>
      </c>
      <c r="G9" s="24" t="s">
        <v>95</v>
      </c>
      <c r="H9" s="24">
        <v>173.7</v>
      </c>
      <c r="I9" s="24" t="s">
        <v>95</v>
      </c>
      <c r="J9" s="29">
        <f t="shared" si="0"/>
        <v>173.7</v>
      </c>
    </row>
    <row r="10" spans="2:10">
      <c r="B10" s="12">
        <v>6</v>
      </c>
      <c r="C10" s="10" t="s">
        <v>32</v>
      </c>
      <c r="D10" s="12" t="s">
        <v>52</v>
      </c>
      <c r="E10" s="12">
        <v>8296</v>
      </c>
      <c r="F10" s="12">
        <v>163477</v>
      </c>
      <c r="G10" s="24" t="s">
        <v>103</v>
      </c>
      <c r="H10" s="24">
        <v>139.80000000000001</v>
      </c>
      <c r="I10" s="24">
        <v>121</v>
      </c>
      <c r="J10" s="29">
        <f t="shared" si="0"/>
        <v>139.80000000000001</v>
      </c>
    </row>
    <row r="11" spans="2:10">
      <c r="B11" s="12">
        <v>7</v>
      </c>
      <c r="C11" s="10" t="s">
        <v>64</v>
      </c>
      <c r="D11" s="12" t="s">
        <v>63</v>
      </c>
      <c r="E11" s="12">
        <v>169033</v>
      </c>
      <c r="F11" s="12">
        <v>8427</v>
      </c>
      <c r="G11" s="24">
        <v>76.900000000000006</v>
      </c>
      <c r="H11" s="24">
        <v>127.3</v>
      </c>
      <c r="I11" s="24">
        <v>136.9</v>
      </c>
      <c r="J11" s="29">
        <f t="shared" si="0"/>
        <v>136.9</v>
      </c>
    </row>
    <row r="12" spans="2:10">
      <c r="B12" s="12">
        <v>8</v>
      </c>
      <c r="C12" s="10" t="s">
        <v>31</v>
      </c>
      <c r="D12" s="12" t="s">
        <v>52</v>
      </c>
      <c r="E12" s="12">
        <v>7970</v>
      </c>
      <c r="F12" s="12">
        <v>132545</v>
      </c>
      <c r="G12" s="24">
        <v>103.3</v>
      </c>
      <c r="H12" s="24">
        <v>84</v>
      </c>
      <c r="I12" s="24">
        <v>127.5</v>
      </c>
      <c r="J12" s="29">
        <f t="shared" si="0"/>
        <v>127.5</v>
      </c>
    </row>
    <row r="13" spans="2:10">
      <c r="B13" s="12">
        <v>9</v>
      </c>
      <c r="C13" s="10" t="s">
        <v>53</v>
      </c>
      <c r="D13" s="12" t="s">
        <v>54</v>
      </c>
      <c r="E13" s="12">
        <v>8295</v>
      </c>
      <c r="F13" s="12">
        <v>163476</v>
      </c>
      <c r="G13" s="24">
        <v>78.3</v>
      </c>
      <c r="H13" s="24" t="s">
        <v>103</v>
      </c>
      <c r="I13" s="24">
        <v>87.4</v>
      </c>
      <c r="J13" s="29">
        <f t="shared" si="0"/>
        <v>87.4</v>
      </c>
    </row>
    <row r="14" spans="2:10">
      <c r="B14" s="12">
        <v>10</v>
      </c>
      <c r="C14" s="10" t="s">
        <v>24</v>
      </c>
      <c r="D14" s="12" t="s">
        <v>46</v>
      </c>
      <c r="E14" s="12">
        <v>121266</v>
      </c>
      <c r="F14" s="12">
        <v>7838</v>
      </c>
      <c r="G14" s="24" t="s">
        <v>95</v>
      </c>
      <c r="H14" s="24" t="s">
        <v>103</v>
      </c>
      <c r="I14" s="24" t="s">
        <v>103</v>
      </c>
      <c r="J14" s="29">
        <f t="shared" si="0"/>
        <v>0</v>
      </c>
    </row>
    <row r="17" spans="5:5">
      <c r="E17" t="s">
        <v>72</v>
      </c>
    </row>
    <row r="19" spans="5:5">
      <c r="E19" t="s">
        <v>74</v>
      </c>
    </row>
  </sheetData>
  <sortState ref="C4:J15">
    <sortCondition descending="1" ref="J4:J15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Turystyki.&amp;16
Mistrzostwa Polski Modeli Kosmicznych - Włocławek 2023
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J13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8.09765625" customWidth="1"/>
    <col min="4" max="4" width="52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96</v>
      </c>
      <c r="C2" s="28"/>
      <c r="D2" s="17"/>
      <c r="H2" s="1" t="s">
        <v>93</v>
      </c>
      <c r="I2" s="1" t="s">
        <v>98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22</v>
      </c>
      <c r="D5" s="30" t="s">
        <v>46</v>
      </c>
      <c r="E5" s="30">
        <v>109869</v>
      </c>
      <c r="F5" s="30">
        <v>7751</v>
      </c>
      <c r="G5" s="30" t="s">
        <v>105</v>
      </c>
      <c r="H5" s="35" t="s">
        <v>103</v>
      </c>
      <c r="I5" s="30">
        <v>200.8</v>
      </c>
      <c r="J5" s="34">
        <f>MAX(G5:I5)</f>
        <v>200.8</v>
      </c>
    </row>
    <row r="6" spans="2:10">
      <c r="B6" s="30">
        <v>2</v>
      </c>
      <c r="C6" s="31" t="s">
        <v>48</v>
      </c>
      <c r="D6" s="30" t="s">
        <v>46</v>
      </c>
      <c r="E6" s="30">
        <v>167892</v>
      </c>
      <c r="F6" s="30">
        <v>8403</v>
      </c>
      <c r="G6" s="30" t="s">
        <v>105</v>
      </c>
      <c r="H6" s="30">
        <v>197.5</v>
      </c>
      <c r="I6" s="35" t="s">
        <v>103</v>
      </c>
      <c r="J6" s="34">
        <f>MAX(G6:I6)</f>
        <v>197.5</v>
      </c>
    </row>
    <row r="7" spans="2:10">
      <c r="B7" s="30">
        <v>3</v>
      </c>
      <c r="C7" s="31" t="s">
        <v>49</v>
      </c>
      <c r="D7" s="30" t="s">
        <v>46</v>
      </c>
      <c r="E7" s="30">
        <v>167891</v>
      </c>
      <c r="F7" s="30">
        <v>8402</v>
      </c>
      <c r="G7" s="30">
        <v>181.9</v>
      </c>
      <c r="H7" s="30" t="s">
        <v>103</v>
      </c>
      <c r="I7" s="30" t="s">
        <v>103</v>
      </c>
      <c r="J7" s="34">
        <f>MAX(G7:I7)</f>
        <v>181.9</v>
      </c>
    </row>
    <row r="8" spans="2:10">
      <c r="B8" s="12">
        <v>4</v>
      </c>
      <c r="C8" s="10" t="s">
        <v>25</v>
      </c>
      <c r="D8" s="12" t="s">
        <v>61</v>
      </c>
      <c r="E8" s="12">
        <v>163287</v>
      </c>
      <c r="F8" s="12">
        <v>8294</v>
      </c>
      <c r="G8" s="12" t="s">
        <v>103</v>
      </c>
      <c r="H8" s="12">
        <v>125.4</v>
      </c>
      <c r="I8" s="12">
        <v>113.2</v>
      </c>
      <c r="J8" s="8">
        <f>MAX(G8:I8)</f>
        <v>125.4</v>
      </c>
    </row>
    <row r="11" spans="2:10">
      <c r="E11" t="s">
        <v>72</v>
      </c>
    </row>
    <row r="13" spans="2:10">
      <c r="E13" t="s">
        <v>73</v>
      </c>
    </row>
  </sheetData>
  <sortState ref="C5:J9">
    <sortCondition descending="1" ref="J5:J9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Turystyki.&amp;16
Mistrzostwa Polski Modeli Kosmicznych - Włocławek 2023
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J17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9.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15</v>
      </c>
      <c r="C2" s="28"/>
      <c r="D2" s="17"/>
      <c r="H2" s="1" t="s">
        <v>122</v>
      </c>
      <c r="I2" s="1" t="s">
        <v>121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27</v>
      </c>
      <c r="D5" s="30" t="s">
        <v>46</v>
      </c>
      <c r="E5" s="30">
        <v>94376</v>
      </c>
      <c r="F5" s="30">
        <v>7648</v>
      </c>
      <c r="G5" s="36">
        <v>94.84</v>
      </c>
      <c r="H5" s="36">
        <v>180</v>
      </c>
      <c r="I5" s="36">
        <v>180</v>
      </c>
      <c r="J5" s="37">
        <f t="shared" ref="J5:J11" si="0">SUM(G5:I5)</f>
        <v>454.84000000000003</v>
      </c>
    </row>
    <row r="6" spans="2:10">
      <c r="B6" s="30">
        <v>2</v>
      </c>
      <c r="C6" s="31" t="s">
        <v>42</v>
      </c>
      <c r="D6" s="30" t="s">
        <v>66</v>
      </c>
      <c r="E6" s="30">
        <v>54112</v>
      </c>
      <c r="F6" s="30">
        <v>3754</v>
      </c>
      <c r="G6" s="36">
        <v>89.13</v>
      </c>
      <c r="H6" s="36">
        <v>180</v>
      </c>
      <c r="I6" s="36">
        <v>124.7</v>
      </c>
      <c r="J6" s="37">
        <f t="shared" si="0"/>
        <v>393.83</v>
      </c>
    </row>
    <row r="7" spans="2:10">
      <c r="B7" s="30">
        <v>3</v>
      </c>
      <c r="C7" s="31" t="s">
        <v>30</v>
      </c>
      <c r="D7" s="30" t="s">
        <v>52</v>
      </c>
      <c r="E7" s="30">
        <v>3656</v>
      </c>
      <c r="F7" s="30">
        <v>54216</v>
      </c>
      <c r="G7" s="36">
        <v>180</v>
      </c>
      <c r="H7" s="36">
        <v>98.19</v>
      </c>
      <c r="I7" s="36">
        <v>85.62</v>
      </c>
      <c r="J7" s="37">
        <f t="shared" si="0"/>
        <v>363.81</v>
      </c>
    </row>
    <row r="8" spans="2:10" ht="15" customHeight="1">
      <c r="B8" s="23" t="s">
        <v>152</v>
      </c>
      <c r="C8" s="10" t="s">
        <v>36</v>
      </c>
      <c r="D8" s="12" t="s">
        <v>63</v>
      </c>
      <c r="E8" s="12">
        <v>53956</v>
      </c>
      <c r="F8" s="12">
        <v>3765</v>
      </c>
      <c r="G8" s="15">
        <v>180</v>
      </c>
      <c r="H8" s="15">
        <v>180</v>
      </c>
      <c r="I8" s="22" t="s">
        <v>103</v>
      </c>
      <c r="J8" s="16">
        <f t="shared" si="0"/>
        <v>360</v>
      </c>
    </row>
    <row r="9" spans="2:10" ht="15" customHeight="1">
      <c r="B9" s="23" t="s">
        <v>152</v>
      </c>
      <c r="C9" s="10" t="s">
        <v>67</v>
      </c>
      <c r="D9" s="12" t="s">
        <v>66</v>
      </c>
      <c r="E9" s="12">
        <v>160323</v>
      </c>
      <c r="F9" s="12">
        <v>8237</v>
      </c>
      <c r="G9" s="15">
        <v>180</v>
      </c>
      <c r="H9" s="15">
        <v>180</v>
      </c>
      <c r="I9" s="22" t="s">
        <v>103</v>
      </c>
      <c r="J9" s="16">
        <f t="shared" si="0"/>
        <v>360</v>
      </c>
    </row>
    <row r="10" spans="2:10" ht="15" customHeight="1">
      <c r="B10" s="23" t="s">
        <v>152</v>
      </c>
      <c r="C10" s="10" t="s">
        <v>40</v>
      </c>
      <c r="D10" s="12" t="s">
        <v>59</v>
      </c>
      <c r="E10" s="12">
        <v>54191</v>
      </c>
      <c r="F10" s="12">
        <v>3896</v>
      </c>
      <c r="G10" s="15">
        <v>180</v>
      </c>
      <c r="H10" s="15" t="s">
        <v>95</v>
      </c>
      <c r="I10" s="15">
        <v>180</v>
      </c>
      <c r="J10" s="16">
        <f t="shared" si="0"/>
        <v>360</v>
      </c>
    </row>
    <row r="11" spans="2:10" ht="15" customHeight="1">
      <c r="B11" s="23" t="s">
        <v>153</v>
      </c>
      <c r="C11" s="10" t="s">
        <v>41</v>
      </c>
      <c r="D11" s="12" t="s">
        <v>66</v>
      </c>
      <c r="E11" s="12">
        <v>54116</v>
      </c>
      <c r="F11" s="12">
        <v>4642</v>
      </c>
      <c r="G11" s="15">
        <v>65.84</v>
      </c>
      <c r="H11" s="15">
        <v>135.19</v>
      </c>
      <c r="I11" s="15">
        <v>99.46</v>
      </c>
      <c r="J11" s="16">
        <f t="shared" si="0"/>
        <v>300.49</v>
      </c>
    </row>
    <row r="12" spans="2:10" ht="15" customHeight="1">
      <c r="B12" s="23" t="s">
        <v>154</v>
      </c>
      <c r="C12" s="10" t="s">
        <v>44</v>
      </c>
      <c r="D12" s="12" t="s">
        <v>45</v>
      </c>
      <c r="E12" s="12">
        <v>165754</v>
      </c>
      <c r="F12" s="12">
        <v>8350</v>
      </c>
      <c r="G12" s="15">
        <v>106.81</v>
      </c>
      <c r="H12" s="15" t="s">
        <v>95</v>
      </c>
      <c r="I12" s="15" t="s">
        <v>95</v>
      </c>
      <c r="J12" s="16">
        <v>107</v>
      </c>
    </row>
    <row r="13" spans="2:10" ht="15" customHeight="1"/>
    <row r="14" spans="2:10" ht="15" customHeight="1"/>
    <row r="15" spans="2:10" ht="15" customHeight="1">
      <c r="E15" t="s">
        <v>72</v>
      </c>
    </row>
    <row r="16" spans="2:10" ht="15" customHeight="1"/>
    <row r="17" spans="5:5">
      <c r="E17" t="s">
        <v>10</v>
      </c>
    </row>
  </sheetData>
  <sortState ref="C4:M12">
    <sortCondition descending="1" ref="J4:J12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1:J16"/>
  <sheetViews>
    <sheetView zoomScaleNormal="100" workbookViewId="0">
      <selection activeCell="B5" sqref="B5:J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7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75</v>
      </c>
      <c r="C2" s="28"/>
      <c r="H2" s="1" t="s">
        <v>122</v>
      </c>
      <c r="I2" s="1" t="s">
        <v>121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34</v>
      </c>
      <c r="D5" s="30" t="s">
        <v>60</v>
      </c>
      <c r="E5" s="30">
        <v>53968</v>
      </c>
      <c r="F5" s="30">
        <v>7045</v>
      </c>
      <c r="G5" s="36">
        <v>180</v>
      </c>
      <c r="H5" s="36">
        <v>81.400000000000006</v>
      </c>
      <c r="I5" s="30">
        <v>180</v>
      </c>
      <c r="J5" s="37">
        <f>SUM(G5:I5)</f>
        <v>441.4</v>
      </c>
    </row>
    <row r="6" spans="2:10">
      <c r="B6" s="30">
        <v>2</v>
      </c>
      <c r="C6" s="31" t="s">
        <v>33</v>
      </c>
      <c r="D6" s="30" t="s">
        <v>60</v>
      </c>
      <c r="E6" s="30">
        <v>53969</v>
      </c>
      <c r="F6" s="30">
        <v>3699</v>
      </c>
      <c r="G6" s="36">
        <v>88.27</v>
      </c>
      <c r="H6" s="36">
        <v>180</v>
      </c>
      <c r="I6" s="30">
        <v>167</v>
      </c>
      <c r="J6" s="37">
        <f>SUM(G6:I6)</f>
        <v>435.27</v>
      </c>
    </row>
    <row r="7" spans="2:10">
      <c r="B7" s="30">
        <v>3</v>
      </c>
      <c r="C7" s="31" t="s">
        <v>55</v>
      </c>
      <c r="D7" s="30" t="s">
        <v>46</v>
      </c>
      <c r="E7" s="30">
        <v>169032</v>
      </c>
      <c r="F7" s="30">
        <v>8429</v>
      </c>
      <c r="G7" s="36">
        <v>120.18</v>
      </c>
      <c r="H7" s="38" t="s">
        <v>103</v>
      </c>
      <c r="I7" s="39" t="s">
        <v>103</v>
      </c>
      <c r="J7" s="37">
        <v>120</v>
      </c>
    </row>
    <row r="8" spans="2:10" ht="15" customHeight="1">
      <c r="B8" s="12">
        <v>4</v>
      </c>
      <c r="C8" s="10" t="s">
        <v>47</v>
      </c>
      <c r="D8" s="12" t="s">
        <v>46</v>
      </c>
      <c r="E8" s="12">
        <v>139402</v>
      </c>
      <c r="F8" s="12">
        <v>8062</v>
      </c>
      <c r="G8" s="15">
        <v>75</v>
      </c>
      <c r="H8" s="18" t="s">
        <v>103</v>
      </c>
      <c r="I8" s="18" t="s">
        <v>103</v>
      </c>
      <c r="J8" s="16">
        <v>75</v>
      </c>
    </row>
    <row r="11" spans="2:10">
      <c r="E11" t="s">
        <v>72</v>
      </c>
    </row>
    <row r="13" spans="2:10">
      <c r="E13" t="s">
        <v>10</v>
      </c>
    </row>
    <row r="15" spans="2:10">
      <c r="D15"/>
      <c r="J15"/>
    </row>
    <row r="16" spans="2:10">
      <c r="D16"/>
      <c r="J16"/>
    </row>
  </sheetData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K26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8.796875" style="1" customWidth="1"/>
    <col min="3" max="3" width="20.8984375" customWidth="1"/>
    <col min="4" max="4" width="24.5" style="9" customWidth="1"/>
    <col min="5" max="5" width="8.09765625" bestFit="1" customWidth="1"/>
    <col min="6" max="6" width="8.19921875" bestFit="1" customWidth="1"/>
    <col min="10" max="10" width="7.296875" customWidth="1"/>
    <col min="11" max="11" width="10.19921875" style="7" customWidth="1"/>
  </cols>
  <sheetData>
    <row r="1" spans="2:11" ht="140.4" customHeight="1" thickBot="1">
      <c r="D1" s="26" t="s">
        <v>71</v>
      </c>
      <c r="E1" s="26"/>
      <c r="F1" s="26"/>
      <c r="G1" s="26"/>
    </row>
    <row r="2" spans="2:11" ht="24.6" customHeight="1" thickBot="1">
      <c r="B2" s="27" t="s">
        <v>120</v>
      </c>
      <c r="C2" s="28"/>
      <c r="D2" s="17"/>
      <c r="H2" s="1" t="s">
        <v>122</v>
      </c>
      <c r="I2" s="1" t="s">
        <v>121</v>
      </c>
      <c r="J2" s="1"/>
    </row>
    <row r="3" spans="2:11" ht="9.6" customHeight="1">
      <c r="B3" s="6"/>
      <c r="C3" s="3"/>
    </row>
    <row r="4" spans="2:11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123</v>
      </c>
      <c r="K4" s="5" t="s">
        <v>7</v>
      </c>
    </row>
    <row r="5" spans="2:11" ht="15" customHeight="1">
      <c r="B5" s="30">
        <v>1</v>
      </c>
      <c r="C5" s="31" t="s">
        <v>62</v>
      </c>
      <c r="D5" s="30" t="s">
        <v>63</v>
      </c>
      <c r="E5" s="30"/>
      <c r="F5" s="30">
        <v>8431</v>
      </c>
      <c r="G5" s="30">
        <v>180</v>
      </c>
      <c r="H5" s="36">
        <v>180</v>
      </c>
      <c r="I5" s="36">
        <v>180</v>
      </c>
      <c r="J5" s="36">
        <f>600-11.22</f>
        <v>588.78</v>
      </c>
      <c r="K5" s="37">
        <v>540</v>
      </c>
    </row>
    <row r="6" spans="2:11">
      <c r="B6" s="30">
        <v>2</v>
      </c>
      <c r="C6" s="31" t="s">
        <v>69</v>
      </c>
      <c r="D6" s="30" t="s">
        <v>66</v>
      </c>
      <c r="E6" s="30"/>
      <c r="F6" s="30">
        <v>8422</v>
      </c>
      <c r="G6" s="30">
        <v>180</v>
      </c>
      <c r="H6" s="36">
        <v>180</v>
      </c>
      <c r="I6" s="36">
        <v>180</v>
      </c>
      <c r="J6" s="36">
        <f>600-24.9</f>
        <v>575.1</v>
      </c>
      <c r="K6" s="37">
        <v>540</v>
      </c>
    </row>
    <row r="7" spans="2:11">
      <c r="B7" s="30">
        <v>3</v>
      </c>
      <c r="C7" s="31" t="s">
        <v>65</v>
      </c>
      <c r="D7" s="30" t="s">
        <v>63</v>
      </c>
      <c r="E7" s="30">
        <v>169029</v>
      </c>
      <c r="F7" s="30">
        <v>8426</v>
      </c>
      <c r="G7" s="30">
        <v>180</v>
      </c>
      <c r="H7" s="36">
        <v>93.6</v>
      </c>
      <c r="I7" s="36">
        <v>180</v>
      </c>
      <c r="J7" s="36"/>
      <c r="K7" s="37">
        <v>454</v>
      </c>
    </row>
    <row r="8" spans="2:11" ht="15" customHeight="1">
      <c r="B8" s="23" t="s">
        <v>151</v>
      </c>
      <c r="C8" s="10" t="s">
        <v>39</v>
      </c>
      <c r="D8" s="12" t="s">
        <v>46</v>
      </c>
      <c r="E8" s="12">
        <v>164628</v>
      </c>
      <c r="F8" s="12">
        <v>8340</v>
      </c>
      <c r="G8" s="12">
        <v>180</v>
      </c>
      <c r="H8" s="15">
        <v>75.34</v>
      </c>
      <c r="I8" s="15">
        <v>180</v>
      </c>
      <c r="J8" s="15"/>
      <c r="K8" s="16">
        <v>435</v>
      </c>
    </row>
    <row r="9" spans="2:11" ht="15" customHeight="1">
      <c r="B9" s="23" t="s">
        <v>151</v>
      </c>
      <c r="C9" s="10" t="s">
        <v>31</v>
      </c>
      <c r="D9" s="12" t="s">
        <v>52</v>
      </c>
      <c r="E9" s="12">
        <v>7970</v>
      </c>
      <c r="F9" s="12">
        <v>132545</v>
      </c>
      <c r="G9" s="12">
        <v>180</v>
      </c>
      <c r="H9" s="15">
        <v>74.59</v>
      </c>
      <c r="I9" s="15">
        <v>180</v>
      </c>
      <c r="J9" s="15"/>
      <c r="K9" s="16">
        <v>435</v>
      </c>
    </row>
    <row r="10" spans="2:11" ht="15" customHeight="1">
      <c r="B10" s="12">
        <v>6</v>
      </c>
      <c r="C10" s="10" t="s">
        <v>32</v>
      </c>
      <c r="D10" s="12" t="s">
        <v>52</v>
      </c>
      <c r="E10" s="12">
        <v>8296</v>
      </c>
      <c r="F10" s="12">
        <v>163477</v>
      </c>
      <c r="G10" s="12">
        <v>180</v>
      </c>
      <c r="H10" s="15">
        <v>91.49</v>
      </c>
      <c r="I10" s="15">
        <v>89.9</v>
      </c>
      <c r="J10" s="15"/>
      <c r="K10" s="16">
        <v>361</v>
      </c>
    </row>
    <row r="11" spans="2:11" ht="15" customHeight="1">
      <c r="B11" s="23" t="s">
        <v>155</v>
      </c>
      <c r="C11" s="10" t="s">
        <v>29</v>
      </c>
      <c r="D11" s="12" t="s">
        <v>46</v>
      </c>
      <c r="E11" s="12">
        <v>163702</v>
      </c>
      <c r="F11" s="12">
        <v>8298</v>
      </c>
      <c r="G11" s="12">
        <v>180</v>
      </c>
      <c r="H11" s="15">
        <v>180</v>
      </c>
      <c r="I11" s="22" t="s">
        <v>103</v>
      </c>
      <c r="J11" s="15"/>
      <c r="K11" s="16">
        <v>360</v>
      </c>
    </row>
    <row r="12" spans="2:11" ht="15" customHeight="1">
      <c r="B12" s="23" t="s">
        <v>155</v>
      </c>
      <c r="C12" s="10" t="s">
        <v>53</v>
      </c>
      <c r="D12" s="12" t="s">
        <v>54</v>
      </c>
      <c r="E12" s="12">
        <v>8295</v>
      </c>
      <c r="F12" s="12">
        <v>163476</v>
      </c>
      <c r="G12" s="12">
        <v>180</v>
      </c>
      <c r="H12" s="15">
        <v>180</v>
      </c>
      <c r="I12" s="22" t="s">
        <v>103</v>
      </c>
      <c r="J12" s="15"/>
      <c r="K12" s="16">
        <v>360</v>
      </c>
    </row>
    <row r="13" spans="2:11" ht="15" customHeight="1">
      <c r="B13" s="23" t="s">
        <v>155</v>
      </c>
      <c r="C13" s="10" t="s">
        <v>56</v>
      </c>
      <c r="D13" s="12" t="s">
        <v>46</v>
      </c>
      <c r="E13" s="12"/>
      <c r="F13" s="12">
        <v>8432</v>
      </c>
      <c r="G13" s="12">
        <v>180</v>
      </c>
      <c r="H13" s="15">
        <v>180</v>
      </c>
      <c r="I13" s="22" t="s">
        <v>103</v>
      </c>
      <c r="J13" s="15"/>
      <c r="K13" s="16">
        <v>360</v>
      </c>
    </row>
    <row r="14" spans="2:11" ht="15" customHeight="1">
      <c r="B14" s="23" t="s">
        <v>155</v>
      </c>
      <c r="C14" s="10" t="s">
        <v>64</v>
      </c>
      <c r="D14" s="12" t="s">
        <v>63</v>
      </c>
      <c r="E14" s="12">
        <v>169033</v>
      </c>
      <c r="F14" s="12">
        <v>8427</v>
      </c>
      <c r="G14" s="12">
        <v>180</v>
      </c>
      <c r="H14" s="15">
        <v>180</v>
      </c>
      <c r="I14" s="22" t="s">
        <v>103</v>
      </c>
      <c r="J14" s="15"/>
      <c r="K14" s="16">
        <v>360</v>
      </c>
    </row>
    <row r="15" spans="2:11" ht="15" customHeight="1">
      <c r="B15" s="12">
        <v>11</v>
      </c>
      <c r="C15" s="10" t="s">
        <v>70</v>
      </c>
      <c r="D15" s="12" t="s">
        <v>66</v>
      </c>
      <c r="E15" s="12">
        <v>160317</v>
      </c>
      <c r="F15" s="12">
        <v>8235</v>
      </c>
      <c r="G15" s="12">
        <v>180</v>
      </c>
      <c r="H15" s="25" t="s">
        <v>95</v>
      </c>
      <c r="I15" s="25">
        <v>84</v>
      </c>
      <c r="J15" s="15"/>
      <c r="K15" s="16">
        <v>264</v>
      </c>
    </row>
    <row r="16" spans="2:11" ht="15" customHeight="1">
      <c r="B16" s="12">
        <v>12</v>
      </c>
      <c r="C16" s="10" t="s">
        <v>68</v>
      </c>
      <c r="D16" s="12" t="s">
        <v>66</v>
      </c>
      <c r="E16" s="12">
        <v>160316</v>
      </c>
      <c r="F16" s="12">
        <v>8236</v>
      </c>
      <c r="G16" s="12" t="s">
        <v>95</v>
      </c>
      <c r="H16" s="15">
        <v>180</v>
      </c>
      <c r="I16" s="15">
        <v>78.28</v>
      </c>
      <c r="J16" s="15"/>
      <c r="K16" s="16">
        <v>258</v>
      </c>
    </row>
    <row r="17" spans="2:11" ht="15" customHeight="1">
      <c r="B17" s="12">
        <v>13</v>
      </c>
      <c r="C17" s="10" t="s">
        <v>57</v>
      </c>
      <c r="D17" s="12" t="s">
        <v>46</v>
      </c>
      <c r="E17" s="12">
        <v>168675</v>
      </c>
      <c r="F17" s="12">
        <v>8423</v>
      </c>
      <c r="G17" s="12" t="s">
        <v>95</v>
      </c>
      <c r="H17" s="15">
        <v>111.28</v>
      </c>
      <c r="I17" s="22" t="s">
        <v>103</v>
      </c>
      <c r="J17" s="15"/>
      <c r="K17" s="16">
        <v>111</v>
      </c>
    </row>
    <row r="18" spans="2:11" ht="15" customHeight="1">
      <c r="B18" s="23" t="s">
        <v>156</v>
      </c>
      <c r="C18" s="10" t="s">
        <v>50</v>
      </c>
      <c r="D18" s="12" t="s">
        <v>46</v>
      </c>
      <c r="E18" s="12">
        <v>167896</v>
      </c>
      <c r="F18" s="12">
        <v>8406</v>
      </c>
      <c r="G18" s="12" t="s">
        <v>95</v>
      </c>
      <c r="H18" s="22" t="s">
        <v>103</v>
      </c>
      <c r="I18" s="15" t="s">
        <v>95</v>
      </c>
      <c r="J18" s="15"/>
      <c r="K18" s="16">
        <v>0</v>
      </c>
    </row>
    <row r="19" spans="2:11" ht="15" customHeight="1">
      <c r="B19" s="23" t="s">
        <v>156</v>
      </c>
      <c r="C19" s="10" t="s">
        <v>38</v>
      </c>
      <c r="D19" s="12" t="s">
        <v>46</v>
      </c>
      <c r="E19" s="12">
        <v>164530</v>
      </c>
      <c r="F19" s="12">
        <v>8338</v>
      </c>
      <c r="G19" s="12" t="s">
        <v>95</v>
      </c>
      <c r="H19" s="15" t="s">
        <v>95</v>
      </c>
      <c r="I19" s="22" t="s">
        <v>103</v>
      </c>
      <c r="J19" s="15"/>
      <c r="K19" s="16">
        <v>0</v>
      </c>
    </row>
    <row r="20" spans="2:11" ht="15" customHeight="1"/>
    <row r="21" spans="2:11">
      <c r="E21" t="s">
        <v>72</v>
      </c>
    </row>
    <row r="22" spans="2:11" ht="15" customHeight="1">
      <c r="E22" t="s">
        <v>73</v>
      </c>
    </row>
    <row r="23" spans="2:11" ht="15" customHeight="1"/>
    <row r="24" spans="2:11" ht="15" customHeight="1"/>
    <row r="25" spans="2:11" ht="15" customHeight="1"/>
    <row r="26" spans="2:11" ht="15" customHeight="1"/>
  </sheetData>
  <sortState ref="C5:N19">
    <sortCondition descending="1" ref="K5:K19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1:J14"/>
  <sheetViews>
    <sheetView zoomScaleNormal="100" workbookViewId="0">
      <selection activeCell="D2" sqref="D2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32.0976562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76</v>
      </c>
      <c r="C2" s="28"/>
      <c r="D2" s="17"/>
      <c r="H2" s="1" t="s">
        <v>122</v>
      </c>
      <c r="I2" s="1" t="s">
        <v>121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48</v>
      </c>
      <c r="D5" s="30" t="s">
        <v>46</v>
      </c>
      <c r="E5" s="30">
        <v>167892</v>
      </c>
      <c r="F5" s="30">
        <v>8403</v>
      </c>
      <c r="G5" s="36">
        <v>119.31</v>
      </c>
      <c r="H5" s="36">
        <v>180</v>
      </c>
      <c r="I5" s="36">
        <v>180</v>
      </c>
      <c r="J5" s="37">
        <f>SUM(G5:I5)</f>
        <v>479.31</v>
      </c>
    </row>
    <row r="6" spans="2:10">
      <c r="B6" s="30">
        <v>2</v>
      </c>
      <c r="C6" s="31" t="s">
        <v>25</v>
      </c>
      <c r="D6" s="30" t="s">
        <v>61</v>
      </c>
      <c r="E6" s="30">
        <v>163287</v>
      </c>
      <c r="F6" s="30">
        <v>8294</v>
      </c>
      <c r="G6" s="36">
        <v>180</v>
      </c>
      <c r="H6" s="36">
        <v>83.4</v>
      </c>
      <c r="I6" s="38" t="s">
        <v>103</v>
      </c>
      <c r="J6" s="37">
        <f>SUM(G6:I6)</f>
        <v>263.39999999999998</v>
      </c>
    </row>
    <row r="7" spans="2:10">
      <c r="B7" s="30">
        <v>3</v>
      </c>
      <c r="C7" s="31" t="s">
        <v>37</v>
      </c>
      <c r="D7" s="30" t="s">
        <v>46</v>
      </c>
      <c r="E7" s="30">
        <v>164535</v>
      </c>
      <c r="F7" s="30">
        <v>8332</v>
      </c>
      <c r="G7" s="36">
        <v>180</v>
      </c>
      <c r="H7" s="36">
        <v>52.66</v>
      </c>
      <c r="I7" s="36" t="s">
        <v>95</v>
      </c>
      <c r="J7" s="37">
        <f>SUM(G7:I7)</f>
        <v>232.66</v>
      </c>
    </row>
    <row r="8" spans="2:10" ht="15" customHeight="1">
      <c r="B8" s="12">
        <v>4</v>
      </c>
      <c r="C8" s="10" t="s">
        <v>22</v>
      </c>
      <c r="D8" s="12" t="s">
        <v>46</v>
      </c>
      <c r="E8" s="12">
        <v>109869</v>
      </c>
      <c r="F8" s="12">
        <v>7751</v>
      </c>
      <c r="G8" s="15" t="s">
        <v>95</v>
      </c>
      <c r="H8" s="15">
        <v>112.68</v>
      </c>
      <c r="I8" s="15">
        <v>57.16</v>
      </c>
      <c r="J8" s="16">
        <f>SUM(H8:I8)</f>
        <v>169.84</v>
      </c>
    </row>
    <row r="9" spans="2:10" ht="15" customHeight="1">
      <c r="B9" s="12">
        <v>5</v>
      </c>
      <c r="C9" s="10" t="s">
        <v>49</v>
      </c>
      <c r="D9" s="12" t="s">
        <v>46</v>
      </c>
      <c r="E9" s="12">
        <v>167891</v>
      </c>
      <c r="F9" s="12">
        <v>8402</v>
      </c>
      <c r="G9" s="15">
        <v>101.66</v>
      </c>
      <c r="H9" s="15" t="s">
        <v>95</v>
      </c>
      <c r="I9" s="15">
        <v>56.59</v>
      </c>
      <c r="J9" s="16">
        <v>159</v>
      </c>
    </row>
    <row r="10" spans="2:10" ht="15" customHeight="1"/>
    <row r="11" spans="2:10" ht="15" customHeight="1"/>
    <row r="12" spans="2:10">
      <c r="E12" t="s">
        <v>72</v>
      </c>
    </row>
    <row r="14" spans="2:10">
      <c r="E14" t="s">
        <v>73</v>
      </c>
    </row>
  </sheetData>
  <sortState ref="C4:M9">
    <sortCondition descending="1" ref="J4:J9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</sheetPr>
  <dimension ref="B1:J17"/>
  <sheetViews>
    <sheetView zoomScaleNormal="100" workbookViewId="0">
      <selection activeCell="B5" sqref="B5:J7"/>
    </sheetView>
  </sheetViews>
  <sheetFormatPr defaultRowHeight="13.8"/>
  <cols>
    <col min="1" max="1" width="1.19921875" customWidth="1"/>
    <col min="2" max="2" width="9.59765625" style="1" customWidth="1"/>
    <col min="3" max="3" width="26.8984375" customWidth="1"/>
    <col min="4" max="4" width="24.69921875" style="9" customWidth="1"/>
    <col min="5" max="5" width="8.09765625" bestFit="1" customWidth="1"/>
    <col min="6" max="6" width="8.19921875" bestFit="1" customWidth="1"/>
    <col min="10" max="10" width="10.19921875" style="7" customWidth="1"/>
  </cols>
  <sheetData>
    <row r="1" spans="2:10" ht="140.4" customHeight="1" thickBot="1">
      <c r="D1" s="26" t="s">
        <v>71</v>
      </c>
      <c r="E1" s="26"/>
      <c r="F1" s="26"/>
      <c r="G1" s="26"/>
    </row>
    <row r="2" spans="2:10" ht="24.6" customHeight="1" thickBot="1">
      <c r="B2" s="27" t="s">
        <v>13</v>
      </c>
      <c r="C2" s="28"/>
      <c r="D2" s="17"/>
      <c r="H2" s="1" t="s">
        <v>100</v>
      </c>
      <c r="I2" s="1" t="s">
        <v>101</v>
      </c>
    </row>
    <row r="3" spans="2:10" ht="9.6" customHeight="1">
      <c r="B3" s="6"/>
      <c r="C3" s="3"/>
    </row>
    <row r="4" spans="2:10" ht="48.6" customHeight="1">
      <c r="B4" s="4" t="s">
        <v>8</v>
      </c>
      <c r="C4" s="4" t="s">
        <v>3</v>
      </c>
      <c r="D4" s="4" t="s">
        <v>0</v>
      </c>
      <c r="E4" s="4" t="s">
        <v>2</v>
      </c>
      <c r="F4" s="4" t="s">
        <v>1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0" ht="15" customHeight="1">
      <c r="B5" s="30">
        <v>1</v>
      </c>
      <c r="C5" s="31" t="s">
        <v>40</v>
      </c>
      <c r="D5" s="30" t="s">
        <v>59</v>
      </c>
      <c r="E5" s="30">
        <v>54191</v>
      </c>
      <c r="F5" s="30">
        <v>3896</v>
      </c>
      <c r="G5" s="30">
        <v>101</v>
      </c>
      <c r="H5" s="30">
        <v>120</v>
      </c>
      <c r="I5" s="30">
        <v>82</v>
      </c>
      <c r="J5" s="37">
        <f t="shared" ref="J5:J10" si="0">SUM(G5:I5)</f>
        <v>303</v>
      </c>
    </row>
    <row r="6" spans="2:10">
      <c r="B6" s="30">
        <v>2</v>
      </c>
      <c r="C6" s="31" t="s">
        <v>21</v>
      </c>
      <c r="D6" s="30" t="s">
        <v>46</v>
      </c>
      <c r="E6" s="30">
        <v>54095</v>
      </c>
      <c r="F6" s="30">
        <v>4085</v>
      </c>
      <c r="G6" s="30">
        <v>88</v>
      </c>
      <c r="H6" s="30">
        <v>120</v>
      </c>
      <c r="I6" s="30">
        <v>89</v>
      </c>
      <c r="J6" s="37">
        <f t="shared" si="0"/>
        <v>297</v>
      </c>
    </row>
    <row r="7" spans="2:10">
      <c r="B7" s="30">
        <v>3</v>
      </c>
      <c r="C7" s="31" t="s">
        <v>42</v>
      </c>
      <c r="D7" s="30" t="s">
        <v>66</v>
      </c>
      <c r="E7" s="30">
        <v>54112</v>
      </c>
      <c r="F7" s="30">
        <v>3754</v>
      </c>
      <c r="G7" s="30">
        <v>72</v>
      </c>
      <c r="H7" s="30">
        <v>35</v>
      </c>
      <c r="I7" s="30">
        <v>111</v>
      </c>
      <c r="J7" s="37">
        <f t="shared" si="0"/>
        <v>218</v>
      </c>
    </row>
    <row r="8" spans="2:10" ht="15" customHeight="1">
      <c r="B8" s="12">
        <v>4</v>
      </c>
      <c r="C8" s="10" t="s">
        <v>36</v>
      </c>
      <c r="D8" s="12" t="s">
        <v>63</v>
      </c>
      <c r="E8" s="12">
        <v>53956</v>
      </c>
      <c r="F8" s="12">
        <v>3765</v>
      </c>
      <c r="G8" s="12">
        <v>120</v>
      </c>
      <c r="H8" s="12" t="s">
        <v>95</v>
      </c>
      <c r="I8" s="12">
        <v>70</v>
      </c>
      <c r="J8" s="16">
        <f t="shared" si="0"/>
        <v>190</v>
      </c>
    </row>
    <row r="9" spans="2:10" ht="15" customHeight="1">
      <c r="B9" s="12">
        <v>5</v>
      </c>
      <c r="C9" s="10" t="s">
        <v>30</v>
      </c>
      <c r="D9" s="12" t="s">
        <v>52</v>
      </c>
      <c r="E9" s="12">
        <v>3656</v>
      </c>
      <c r="F9" s="12">
        <v>54216</v>
      </c>
      <c r="G9" s="12">
        <v>52</v>
      </c>
      <c r="H9" s="12">
        <v>56</v>
      </c>
      <c r="I9" s="12">
        <v>74</v>
      </c>
      <c r="J9" s="16">
        <f t="shared" si="0"/>
        <v>182</v>
      </c>
    </row>
    <row r="10" spans="2:10" ht="15" customHeight="1">
      <c r="B10" s="23" t="s">
        <v>157</v>
      </c>
      <c r="C10" s="10" t="s">
        <v>67</v>
      </c>
      <c r="D10" s="12" t="s">
        <v>66</v>
      </c>
      <c r="E10" s="12">
        <v>160323</v>
      </c>
      <c r="F10" s="12">
        <v>8237</v>
      </c>
      <c r="G10" s="12">
        <v>31</v>
      </c>
      <c r="H10" s="12">
        <v>83</v>
      </c>
      <c r="I10" s="18" t="s">
        <v>103</v>
      </c>
      <c r="J10" s="16">
        <f t="shared" si="0"/>
        <v>114</v>
      </c>
    </row>
    <row r="11" spans="2:10" ht="15" customHeight="1">
      <c r="B11" s="23" t="s">
        <v>157</v>
      </c>
      <c r="C11" s="10" t="s">
        <v>41</v>
      </c>
      <c r="D11" s="12" t="s">
        <v>66</v>
      </c>
      <c r="E11" s="12">
        <v>54116</v>
      </c>
      <c r="F11" s="12">
        <v>4642</v>
      </c>
      <c r="G11" s="12" t="s">
        <v>95</v>
      </c>
      <c r="H11" s="12" t="s">
        <v>95</v>
      </c>
      <c r="I11" s="12">
        <v>114</v>
      </c>
      <c r="J11" s="16">
        <v>114</v>
      </c>
    </row>
    <row r="12" spans="2:10" ht="15" customHeight="1"/>
    <row r="13" spans="2:10" ht="15" customHeight="1"/>
    <row r="14" spans="2:10" ht="15" customHeight="1">
      <c r="E14" t="s">
        <v>72</v>
      </c>
    </row>
    <row r="15" spans="2:10" ht="15" customHeight="1"/>
    <row r="16" spans="2:10" ht="15" customHeight="1">
      <c r="E16" t="s">
        <v>10</v>
      </c>
    </row>
    <row r="17" ht="15" customHeight="1"/>
  </sheetData>
  <sortState ref="C4:M11">
    <sortCondition descending="1" ref="J4:J11"/>
  </sortState>
  <mergeCells count="2">
    <mergeCell ref="D1:G1"/>
    <mergeCell ref="B2:C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&amp;L&amp;G&amp;C&amp;16
&amp;10Zawody dofinansowano ze środków budżetu państwa, których dysponentem jest Minister Sportu i Turystyki.
&amp;16Mistrzostwa Polski Modeli Kosmicznych - Włocławek 2023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s1b</vt:lpstr>
      <vt:lpstr>s1bk</vt:lpstr>
      <vt:lpstr>s1aj</vt:lpstr>
      <vt:lpstr>s1ajk</vt:lpstr>
      <vt:lpstr>s3a</vt:lpstr>
      <vt:lpstr>s3ak</vt:lpstr>
      <vt:lpstr>s3aj</vt:lpstr>
      <vt:lpstr>s3kj</vt:lpstr>
      <vt:lpstr>s4a</vt:lpstr>
      <vt:lpstr>s4ak</vt:lpstr>
      <vt:lpstr>s4ajk</vt:lpstr>
      <vt:lpstr>s4aj</vt:lpstr>
      <vt:lpstr>s6a</vt:lpstr>
      <vt:lpstr>s6ak</vt:lpstr>
      <vt:lpstr>s6aj</vt:lpstr>
      <vt:lpstr>s6ajk</vt:lpstr>
      <vt:lpstr>s9a</vt:lpstr>
      <vt:lpstr>s9ak</vt:lpstr>
      <vt:lpstr>s9aj</vt:lpstr>
      <vt:lpstr>s9ajk</vt:lpstr>
      <vt:lpstr>s5c</vt:lpstr>
      <vt:lpstr>s5sk</vt:lpstr>
      <vt:lpstr>s5b</vt:lpstr>
      <vt:lpstr>s5bk</vt:lpstr>
      <vt:lpstr>s7s</vt:lpstr>
      <vt:lpstr>s7sk</vt:lpstr>
      <vt:lpstr>s7j</vt:lpstr>
      <vt:lpstr>s7jk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2023-06-14T05:19:34Z</cp:lastPrinted>
  <dcterms:created xsi:type="dcterms:W3CDTF">2022-04-10T20:11:15Z</dcterms:created>
  <dcterms:modified xsi:type="dcterms:W3CDTF">2023-06-14T05:26:12Z</dcterms:modified>
</cp:coreProperties>
</file>